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tomahr\Desktop\"/>
    </mc:Choice>
  </mc:AlternateContent>
  <xr:revisionPtr revIDLastSave="0" documentId="13_ncr:1_{04E4E5F0-B732-4503-9A00-26CE05B00C4A}" xr6:coauthVersionLast="47" xr6:coauthVersionMax="47" xr10:uidLastSave="{00000000-0000-0000-0000-000000000000}"/>
  <bookViews>
    <workbookView xWindow="-108" yWindow="-108" windowWidth="30936" windowHeight="16896" xr2:uid="{00000000-000D-0000-FFFF-FFFF00000000}"/>
  </bookViews>
  <sheets>
    <sheet name="Consensus Summary" sheetId="1" r:id="rId1"/>
  </sheets>
  <definedNames>
    <definedName name="_xlnm.Print_Area" localSheetId="0">'Consensus Summary'!$A$1:$J$169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4" i="1" l="1"/>
  <c r="I100" i="1"/>
  <c r="F40" i="1"/>
  <c r="J40" i="1"/>
  <c r="J38" i="1"/>
  <c r="D16" i="1"/>
  <c r="H10" i="1"/>
  <c r="C130" i="1"/>
  <c r="E112" i="1"/>
  <c r="J58" i="1"/>
  <c r="C64" i="1"/>
  <c r="D76" i="1"/>
  <c r="C58" i="1"/>
  <c r="C154" i="1"/>
  <c r="E148" i="1"/>
  <c r="G76" i="1"/>
  <c r="C112" i="1"/>
  <c r="I40" i="1"/>
  <c r="I70" i="1"/>
  <c r="C148" i="1"/>
  <c r="D130" i="1"/>
  <c r="J94" i="1"/>
  <c r="J57" i="1"/>
  <c r="H9" i="1"/>
  <c r="D64" i="1"/>
  <c r="J28" i="1"/>
  <c r="I136" i="1"/>
  <c r="F10" i="1"/>
  <c r="I112" i="1"/>
  <c r="I110" i="1"/>
  <c r="J92" i="1"/>
  <c r="J27" i="1"/>
  <c r="F12" i="1"/>
  <c r="J29" i="1"/>
  <c r="E94" i="1"/>
  <c r="J39" i="1"/>
  <c r="I102" i="1"/>
  <c r="G136" i="1"/>
  <c r="H11" i="1"/>
  <c r="G138" i="1"/>
  <c r="G22" i="1"/>
  <c r="G100" i="1"/>
  <c r="C70" i="1"/>
  <c r="J100" i="1"/>
  <c r="D22" i="1"/>
  <c r="G101" i="1"/>
  <c r="C88" i="1"/>
  <c r="J70" i="1"/>
  <c r="J72" i="1" s="1"/>
  <c r="F136" i="1"/>
  <c r="C136" i="1"/>
  <c r="F130" i="1"/>
  <c r="C160" i="1"/>
  <c r="G40" i="1"/>
  <c r="F52" i="1"/>
  <c r="F53" i="1" s="1"/>
  <c r="C100" i="1"/>
  <c r="J142" i="1"/>
  <c r="J144" i="1"/>
  <c r="J41" i="1"/>
  <c r="G38" i="1"/>
  <c r="D124" i="1"/>
  <c r="F94" i="1"/>
  <c r="F96" i="1" s="1"/>
  <c r="E124" i="1"/>
  <c r="I10" i="1"/>
  <c r="I42" i="1"/>
  <c r="E130" i="1"/>
  <c r="J52" i="1"/>
  <c r="G135" i="1"/>
  <c r="I71" i="1"/>
  <c r="J82" i="1"/>
  <c r="I82" i="1"/>
  <c r="I83" i="1" s="1"/>
  <c r="F42" i="1"/>
  <c r="I113" i="1"/>
  <c r="I64" i="1"/>
  <c r="J84" i="1"/>
  <c r="J141" i="1"/>
  <c r="C16" i="1"/>
  <c r="H100" i="1"/>
  <c r="F148" i="1"/>
  <c r="E10" i="1"/>
  <c r="H160" i="1"/>
  <c r="H162" i="1" s="1"/>
  <c r="G58" i="1"/>
  <c r="G57" i="1" s="1"/>
  <c r="G46" i="1"/>
  <c r="G48" i="1" s="1"/>
  <c r="D52" i="1"/>
  <c r="F22" i="1"/>
  <c r="G59" i="1"/>
  <c r="G60" i="1"/>
  <c r="J102" i="1"/>
  <c r="J101" i="1"/>
  <c r="I28" i="1"/>
  <c r="I99" i="1"/>
  <c r="E76" i="1"/>
  <c r="F39" i="1"/>
  <c r="I130" i="1"/>
  <c r="E52" i="1"/>
  <c r="J56" i="1"/>
  <c r="J68" i="1"/>
  <c r="G102" i="1"/>
  <c r="F16" i="1"/>
  <c r="C34" i="1"/>
  <c r="I52" i="1"/>
  <c r="G77" i="1"/>
  <c r="F38" i="1"/>
  <c r="H148" i="1"/>
  <c r="H147" i="1" s="1"/>
  <c r="D100" i="1"/>
  <c r="G36" i="1"/>
  <c r="F160" i="1"/>
  <c r="D94" i="1"/>
  <c r="D160" i="1"/>
  <c r="G74" i="1"/>
  <c r="E160" i="1"/>
  <c r="J143" i="1"/>
  <c r="I142" i="1"/>
  <c r="I144" i="1" s="1"/>
  <c r="J99" i="1"/>
  <c r="I66" i="1"/>
  <c r="I50" i="1"/>
  <c r="I34" i="1"/>
  <c r="I35" i="1" s="1"/>
  <c r="I72" i="1"/>
  <c r="G134" i="1"/>
  <c r="J50" i="1"/>
  <c r="J26" i="1"/>
  <c r="I138" i="1"/>
  <c r="I143" i="1"/>
  <c r="I33" i="1"/>
  <c r="G35" i="1"/>
  <c r="F128" i="1"/>
  <c r="F149" i="1"/>
  <c r="H159" i="1"/>
  <c r="J53" i="1"/>
  <c r="I141" i="1"/>
  <c r="H158" i="1"/>
  <c r="I16" i="1"/>
  <c r="J22" i="1"/>
  <c r="J21" i="1" s="1"/>
  <c r="I134" i="1"/>
  <c r="I32" i="1"/>
  <c r="F162" i="1"/>
  <c r="J160" i="1"/>
  <c r="D88" i="1"/>
  <c r="H154" i="1"/>
  <c r="F142" i="1"/>
  <c r="G45" i="1"/>
  <c r="F21" i="1"/>
  <c r="H102" i="1"/>
  <c r="D82" i="1"/>
  <c r="H136" i="1"/>
  <c r="J124" i="1"/>
  <c r="J122" i="1" s="1"/>
  <c r="H8" i="1"/>
  <c r="E142" i="1"/>
  <c r="G148" i="1"/>
  <c r="I118" i="1"/>
  <c r="I29" i="1"/>
  <c r="D70" i="1"/>
  <c r="I129" i="1"/>
  <c r="G94" i="1"/>
  <c r="H130" i="1"/>
  <c r="J125" i="1"/>
  <c r="I98" i="1"/>
  <c r="H101" i="1"/>
  <c r="F24" i="1"/>
  <c r="D112" i="1"/>
  <c r="G33" i="1"/>
  <c r="C46" i="1"/>
  <c r="H34" i="1"/>
  <c r="H36" i="1" s="1"/>
  <c r="J71" i="1"/>
  <c r="H12" i="1"/>
  <c r="I39" i="1"/>
  <c r="H94" i="1"/>
  <c r="G82" i="1"/>
  <c r="G80" i="1" s="1"/>
  <c r="I38" i="1"/>
  <c r="I132" i="1"/>
  <c r="D136" i="1"/>
  <c r="J98" i="1"/>
  <c r="I120" i="1"/>
  <c r="I12" i="1"/>
  <c r="H99" i="1"/>
  <c r="H16" i="1"/>
  <c r="I9" i="1"/>
  <c r="I68" i="1"/>
  <c r="H96" i="1"/>
  <c r="I135" i="1"/>
  <c r="H14" i="1"/>
  <c r="G137" i="1"/>
  <c r="F129" i="1"/>
  <c r="F150" i="1"/>
  <c r="I76" i="1"/>
  <c r="H146" i="1"/>
  <c r="J51" i="1"/>
  <c r="F135" i="1"/>
  <c r="H161" i="1"/>
  <c r="G160" i="1"/>
  <c r="G162" i="1" s="1"/>
  <c r="D46" i="1"/>
  <c r="I58" i="1"/>
  <c r="E70" i="1"/>
  <c r="F70" i="1"/>
  <c r="F68" i="1" s="1"/>
  <c r="F20" i="1"/>
  <c r="F71" i="1"/>
  <c r="G20" i="1"/>
  <c r="G16" i="1"/>
  <c r="C76" i="1"/>
  <c r="H76" i="1"/>
  <c r="H112" i="1"/>
  <c r="H110" i="1" s="1"/>
  <c r="J34" i="1"/>
  <c r="J33" i="1" s="1"/>
  <c r="G28" i="1"/>
  <c r="H58" i="1"/>
  <c r="I27" i="1"/>
  <c r="H64" i="1"/>
  <c r="H52" i="1"/>
  <c r="E82" i="1"/>
  <c r="G52" i="1"/>
  <c r="D148" i="1"/>
  <c r="E40" i="1"/>
  <c r="J126" i="1"/>
  <c r="J46" i="1"/>
  <c r="G41" i="1"/>
  <c r="G14" i="1"/>
  <c r="E64" i="1"/>
  <c r="H70" i="1"/>
  <c r="H71" i="1" s="1"/>
  <c r="G70" i="1"/>
  <c r="G68" i="1" s="1"/>
  <c r="C124" i="1"/>
  <c r="D142" i="1"/>
  <c r="I30" i="1"/>
  <c r="E58" i="1"/>
  <c r="H113" i="1"/>
  <c r="C40" i="1"/>
  <c r="D154" i="1"/>
  <c r="J42" i="1"/>
  <c r="I131" i="1"/>
  <c r="I8" i="1"/>
  <c r="I51" i="1"/>
  <c r="J45" i="1"/>
  <c r="I46" i="1"/>
  <c r="J36" i="1"/>
  <c r="G75" i="1"/>
  <c r="I11" i="1"/>
  <c r="H150" i="1"/>
  <c r="H69" i="1"/>
  <c r="G72" i="1"/>
  <c r="J95" i="1"/>
  <c r="H32" i="1"/>
  <c r="H95" i="1"/>
  <c r="G81" i="1"/>
  <c r="I137" i="1"/>
  <c r="I84" i="1"/>
  <c r="I62" i="1"/>
  <c r="J24" i="1"/>
  <c r="H17" i="1"/>
  <c r="F92" i="1"/>
  <c r="F131" i="1"/>
  <c r="F137" i="1"/>
  <c r="J159" i="1"/>
  <c r="J54" i="1"/>
  <c r="I140" i="1"/>
  <c r="F134" i="1"/>
  <c r="I160" i="1"/>
  <c r="J69" i="1"/>
  <c r="D34" i="1"/>
  <c r="I124" i="1"/>
  <c r="E34" i="1"/>
  <c r="G130" i="1"/>
  <c r="H82" i="1"/>
  <c r="J140" i="1"/>
  <c r="F9" i="1"/>
  <c r="F159" i="1"/>
  <c r="I161" i="1"/>
  <c r="F112" i="1"/>
  <c r="D28" i="1"/>
  <c r="F46" i="1"/>
  <c r="I22" i="1"/>
  <c r="H124" i="1"/>
  <c r="F72" i="1"/>
  <c r="H28" i="1"/>
  <c r="G98" i="1"/>
  <c r="G15" i="1"/>
  <c r="E16" i="1"/>
  <c r="H155" i="1"/>
  <c r="H142" i="1"/>
  <c r="H114" i="1"/>
  <c r="J64" i="1"/>
  <c r="E154" i="1"/>
  <c r="J88" i="1"/>
  <c r="C22" i="1"/>
  <c r="J16" i="1"/>
  <c r="H126" i="1"/>
  <c r="F23" i="1"/>
  <c r="H98" i="1"/>
  <c r="F76" i="1"/>
  <c r="G32" i="1"/>
  <c r="G30" i="1"/>
  <c r="I148" i="1"/>
  <c r="H74" i="1"/>
  <c r="J154" i="1"/>
  <c r="G27" i="1"/>
  <c r="F54" i="1"/>
  <c r="J89" i="1"/>
  <c r="F154" i="1"/>
  <c r="G142" i="1"/>
  <c r="F58" i="1"/>
  <c r="F82" i="1"/>
  <c r="J35" i="1"/>
  <c r="F59" i="1"/>
  <c r="J123" i="1"/>
  <c r="G92" i="1"/>
  <c r="E46" i="1"/>
  <c r="J136" i="1"/>
  <c r="G93" i="1"/>
  <c r="I88" i="1"/>
  <c r="G131" i="1"/>
  <c r="H111" i="1"/>
  <c r="I26" i="1"/>
  <c r="G44" i="1"/>
  <c r="F88" i="1"/>
  <c r="I111" i="1"/>
  <c r="F50" i="1"/>
  <c r="G78" i="1"/>
  <c r="I53" i="1"/>
  <c r="H149" i="1"/>
  <c r="H72" i="1"/>
  <c r="G71" i="1"/>
  <c r="J96" i="1"/>
  <c r="H35" i="1"/>
  <c r="H92" i="1"/>
  <c r="G83" i="1"/>
  <c r="J80" i="1"/>
  <c r="I89" i="1"/>
  <c r="I81" i="1"/>
  <c r="I65" i="1"/>
  <c r="J23" i="1"/>
  <c r="H18" i="1"/>
  <c r="I101" i="1"/>
  <c r="F81" i="1"/>
  <c r="F93" i="1"/>
  <c r="F132" i="1"/>
  <c r="F138" i="1"/>
  <c r="F152" i="1"/>
  <c r="J158" i="1"/>
  <c r="F143" i="1"/>
  <c r="G10" i="1"/>
  <c r="C142" i="1"/>
  <c r="J32" i="1"/>
  <c r="J118" i="1"/>
  <c r="I69" i="1"/>
  <c r="E88" i="1"/>
  <c r="J130" i="1"/>
  <c r="H140" i="1"/>
  <c r="J153" i="1"/>
  <c r="J30" i="1"/>
  <c r="G161" i="1"/>
  <c r="G118" i="1"/>
  <c r="G64" i="1"/>
  <c r="D40" i="1"/>
  <c r="F100" i="1"/>
  <c r="C28" i="1"/>
  <c r="H123" i="1"/>
  <c r="E100" i="1"/>
  <c r="H118" i="1"/>
  <c r="G124" i="1"/>
  <c r="D10" i="1"/>
  <c r="H88" i="1"/>
  <c r="J148" i="1"/>
  <c r="I23" i="1"/>
  <c r="J10" i="1"/>
  <c r="G99" i="1"/>
  <c r="H46" i="1"/>
  <c r="I59" i="1"/>
  <c r="F34" i="1"/>
  <c r="H135" i="1"/>
  <c r="H50" i="1"/>
  <c r="G42" i="1"/>
  <c r="G26" i="1"/>
  <c r="I20" i="1"/>
  <c r="H40" i="1"/>
  <c r="G56" i="1"/>
  <c r="F64" i="1"/>
  <c r="I94" i="1"/>
  <c r="I18" i="1"/>
  <c r="I125" i="1"/>
  <c r="G53" i="1"/>
  <c r="F69" i="1"/>
  <c r="E28" i="1"/>
  <c r="J112" i="1"/>
  <c r="H22" i="1"/>
  <c r="G21" i="1"/>
  <c r="D58" i="1"/>
  <c r="C10" i="1"/>
  <c r="H153" i="1"/>
  <c r="F28" i="1"/>
  <c r="G154" i="1"/>
  <c r="J76" i="1"/>
  <c r="G47" i="1"/>
  <c r="H134" i="1"/>
  <c r="J59" i="1"/>
  <c r="F29" i="1"/>
  <c r="F47" i="1"/>
  <c r="J81" i="1"/>
  <c r="C94" i="1"/>
  <c r="C82" i="1"/>
  <c r="G126" i="1"/>
  <c r="E22" i="1"/>
  <c r="F41" i="1"/>
  <c r="J135" i="1"/>
  <c r="H144" i="1"/>
  <c r="J150" i="1"/>
  <c r="F51" i="1"/>
  <c r="F35" i="1"/>
  <c r="J120" i="1"/>
  <c r="F15" i="1"/>
  <c r="I92" i="1"/>
  <c r="I54" i="1"/>
  <c r="J113" i="1"/>
  <c r="H68" i="1"/>
  <c r="G69" i="1"/>
  <c r="J93" i="1"/>
  <c r="H33" i="1"/>
  <c r="J74" i="1"/>
  <c r="H93" i="1"/>
  <c r="G84" i="1"/>
  <c r="J83" i="1"/>
  <c r="I86" i="1"/>
  <c r="I80" i="1"/>
  <c r="I63" i="1"/>
  <c r="J20" i="1"/>
  <c r="H15" i="1"/>
  <c r="G147" i="1"/>
  <c r="F84" i="1"/>
  <c r="F95" i="1"/>
  <c r="F113" i="1"/>
  <c r="F146" i="1"/>
  <c r="F155" i="1"/>
  <c r="G159" i="1"/>
  <c r="F147" i="1"/>
  <c r="G158" i="1"/>
  <c r="H24" i="1"/>
  <c r="I74" i="1"/>
  <c r="F11" i="1"/>
  <c r="I36" i="1"/>
  <c r="G88" i="1"/>
  <c r="I154" i="1"/>
  <c r="G119" i="1"/>
  <c r="G29" i="1"/>
  <c r="I146" i="1"/>
  <c r="G112" i="1"/>
  <c r="C52" i="1"/>
  <c r="F124" i="1"/>
  <c r="J146" i="1"/>
  <c r="J110" i="1"/>
  <c r="G132" i="1"/>
  <c r="H129" i="1"/>
  <c r="F144" i="1"/>
  <c r="G23" i="1"/>
  <c r="G24" i="1"/>
  <c r="F14" i="1"/>
  <c r="F18" i="1"/>
  <c r="F17" i="1"/>
  <c r="F158" i="1"/>
  <c r="F161" i="1"/>
  <c r="I14" i="1"/>
  <c r="I15" i="1"/>
  <c r="I17" i="1"/>
  <c r="J162" i="1"/>
  <c r="J161" i="1"/>
  <c r="H152" i="1"/>
  <c r="H156" i="1"/>
  <c r="F141" i="1"/>
  <c r="F140" i="1"/>
  <c r="H137" i="1"/>
  <c r="H138" i="1"/>
  <c r="G146" i="1"/>
  <c r="G150" i="1"/>
  <c r="G149" i="1"/>
  <c r="I116" i="1"/>
  <c r="I119" i="1"/>
  <c r="G96" i="1"/>
  <c r="G95" i="1"/>
  <c r="H132" i="1"/>
  <c r="H131" i="1"/>
  <c r="H128" i="1"/>
  <c r="I75" i="1"/>
  <c r="I78" i="1"/>
  <c r="I77" i="1"/>
  <c r="I60" i="1"/>
  <c r="I57" i="1"/>
  <c r="I56" i="1"/>
  <c r="G17" i="1"/>
  <c r="H78" i="1"/>
  <c r="H77" i="1"/>
  <c r="H75" i="1"/>
  <c r="H56" i="1"/>
  <c r="H60" i="1"/>
  <c r="H57" i="1"/>
  <c r="H65" i="1"/>
  <c r="H66" i="1"/>
  <c r="H62" i="1"/>
  <c r="H63" i="1"/>
  <c r="H54" i="1"/>
  <c r="H53" i="1"/>
  <c r="H51" i="1"/>
  <c r="G51" i="1"/>
  <c r="G50" i="1"/>
  <c r="G54" i="1"/>
  <c r="J44" i="1"/>
  <c r="J47" i="1"/>
  <c r="J48" i="1"/>
  <c r="I48" i="1"/>
  <c r="I45" i="1"/>
  <c r="I47" i="1"/>
  <c r="I44" i="1"/>
  <c r="I158" i="1"/>
  <c r="I162" i="1"/>
  <c r="I159" i="1"/>
  <c r="I122" i="1"/>
  <c r="I126" i="1"/>
  <c r="G128" i="1"/>
  <c r="G129" i="1"/>
  <c r="H80" i="1"/>
  <c r="H81" i="1"/>
  <c r="H84" i="1"/>
  <c r="H83" i="1"/>
  <c r="F111" i="1"/>
  <c r="F110" i="1"/>
  <c r="F114" i="1"/>
  <c r="F48" i="1"/>
  <c r="F45" i="1"/>
  <c r="F44" i="1"/>
  <c r="I21" i="1"/>
  <c r="I24" i="1"/>
  <c r="H122" i="1"/>
  <c r="H125" i="1"/>
  <c r="H29" i="1"/>
  <c r="H26" i="1"/>
  <c r="H27" i="1"/>
  <c r="H143" i="1"/>
  <c r="J63" i="1"/>
  <c r="J66" i="1"/>
  <c r="J62" i="1"/>
  <c r="J87" i="1"/>
  <c r="J86" i="1"/>
  <c r="J90" i="1"/>
  <c r="J15" i="1"/>
  <c r="J18" i="1"/>
  <c r="J17" i="1"/>
  <c r="J14" i="1"/>
  <c r="F75" i="1"/>
  <c r="F78" i="1"/>
  <c r="F77" i="1"/>
  <c r="I150" i="1"/>
  <c r="I149" i="1"/>
  <c r="I147" i="1"/>
  <c r="J156" i="1"/>
  <c r="J152" i="1"/>
  <c r="J155" i="1"/>
  <c r="F153" i="1"/>
  <c r="F156" i="1"/>
  <c r="G141" i="1"/>
  <c r="G143" i="1"/>
  <c r="G144" i="1"/>
  <c r="G140" i="1"/>
  <c r="F60" i="1"/>
  <c r="F56" i="1"/>
  <c r="F57" i="1"/>
  <c r="F80" i="1"/>
  <c r="F83" i="1"/>
  <c r="J138" i="1"/>
  <c r="J137" i="1"/>
  <c r="J134" i="1"/>
  <c r="I90" i="1"/>
  <c r="I87" i="1"/>
  <c r="F90" i="1"/>
  <c r="F89" i="1"/>
  <c r="F86" i="1"/>
  <c r="F87" i="1"/>
  <c r="F8" i="1"/>
  <c r="G11" i="1"/>
  <c r="G12" i="1"/>
  <c r="G8" i="1"/>
  <c r="G9" i="1"/>
  <c r="J116" i="1"/>
  <c r="J117" i="1"/>
  <c r="J119" i="1"/>
  <c r="J132" i="1"/>
  <c r="J128" i="1"/>
  <c r="J131" i="1"/>
  <c r="J129" i="1"/>
  <c r="G120" i="1"/>
  <c r="G117" i="1"/>
  <c r="G116" i="1"/>
  <c r="G62" i="1"/>
  <c r="G65" i="1"/>
  <c r="G66" i="1"/>
  <c r="F99" i="1"/>
  <c r="F102" i="1"/>
  <c r="F101" i="1"/>
  <c r="F98" i="1"/>
  <c r="H117" i="1"/>
  <c r="H116" i="1"/>
  <c r="H120" i="1"/>
  <c r="G123" i="1"/>
  <c r="G125" i="1"/>
  <c r="G122" i="1"/>
  <c r="H89" i="1"/>
  <c r="H87" i="1"/>
  <c r="H90" i="1"/>
  <c r="H86" i="1"/>
  <c r="J147" i="1"/>
  <c r="J149" i="1"/>
  <c r="J8" i="1"/>
  <c r="J12" i="1"/>
  <c r="J9" i="1"/>
  <c r="J11" i="1"/>
  <c r="H48" i="1"/>
  <c r="H45" i="1"/>
  <c r="H47" i="1"/>
  <c r="F33" i="1"/>
  <c r="F36" i="1"/>
  <c r="F32" i="1"/>
  <c r="H38" i="1"/>
  <c r="H39" i="1"/>
  <c r="H42" i="1"/>
  <c r="H41" i="1"/>
  <c r="F65" i="1"/>
  <c r="F66" i="1"/>
  <c r="F62" i="1"/>
  <c r="F63" i="1"/>
  <c r="I95" i="1"/>
  <c r="I93" i="1"/>
  <c r="I96" i="1"/>
  <c r="J111" i="1"/>
  <c r="J114" i="1"/>
  <c r="H21" i="1"/>
  <c r="H20" i="1"/>
  <c r="H23" i="1"/>
  <c r="F30" i="1"/>
  <c r="F26" i="1"/>
  <c r="G153" i="1"/>
  <c r="G155" i="1"/>
  <c r="G156" i="1"/>
  <c r="G152" i="1"/>
  <c r="J77" i="1"/>
  <c r="J75" i="1"/>
  <c r="J78" i="1"/>
  <c r="G89" i="1"/>
  <c r="G87" i="1"/>
  <c r="G86" i="1"/>
  <c r="G90" i="1"/>
  <c r="I152" i="1"/>
  <c r="I155" i="1"/>
  <c r="I153" i="1"/>
  <c r="I156" i="1"/>
  <c r="G114" i="1"/>
  <c r="G110" i="1"/>
  <c r="G111" i="1"/>
  <c r="G113" i="1"/>
  <c r="F123" i="1"/>
  <c r="F125" i="1"/>
  <c r="F122" i="1"/>
  <c r="F126" i="1"/>
  <c r="F27" i="1"/>
  <c r="I123" i="1"/>
  <c r="J60" i="1"/>
  <c r="H44" i="1"/>
  <c r="H59" i="1"/>
  <c r="H119" i="1"/>
  <c r="G18" i="1"/>
  <c r="G63" i="1"/>
  <c r="I117" i="1"/>
  <c r="F74" i="1"/>
  <c r="I128" i="1"/>
  <c r="G39" i="1"/>
  <c r="H141" i="1"/>
  <c r="H30" i="1"/>
  <c r="I41" i="1"/>
  <c r="I114" i="1"/>
  <c r="J65" i="1"/>
</calcChain>
</file>

<file path=xl/sharedStrings.xml><?xml version="1.0" encoding="utf-8"?>
<sst xmlns="http://schemas.openxmlformats.org/spreadsheetml/2006/main" count="195" uniqueCount="50">
  <si>
    <t xml:space="preserve">  - Number of Estimates</t>
  </si>
  <si>
    <t xml:space="preserve">  - Highest</t>
  </si>
  <si>
    <t xml:space="preserve">  - Consensus</t>
  </si>
  <si>
    <t xml:space="preserve">  - Median</t>
  </si>
  <si>
    <t xml:space="preserve">  - Lowest</t>
  </si>
  <si>
    <t>Net income before special items</t>
  </si>
  <si>
    <t>-</t>
  </si>
  <si>
    <t>CAPEX</t>
  </si>
  <si>
    <t>Total revenue</t>
  </si>
  <si>
    <t>UTDI_DE</t>
  </si>
  <si>
    <t>FY'2022 E</t>
  </si>
  <si>
    <t>FY'2023 E</t>
  </si>
  <si>
    <t>FY'2024 E</t>
  </si>
  <si>
    <t>EBITDA</t>
  </si>
  <si>
    <t>Total Revenue - Consumer Access</t>
  </si>
  <si>
    <t>EBITDA - Consumer Access</t>
  </si>
  <si>
    <t>Total Revenue - Business Access</t>
  </si>
  <si>
    <t>EBITDA - Business Access</t>
  </si>
  <si>
    <t>Total Revenue - Consumer Applications</t>
  </si>
  <si>
    <t>Total Revenue - Business Applications</t>
  </si>
  <si>
    <t>Depreciation and Amortization</t>
  </si>
  <si>
    <t>Operating Income/(loss)</t>
  </si>
  <si>
    <t>Income/(loss) from Continuing Operations Before Income Taxes</t>
  </si>
  <si>
    <t>Net Income Before Non Controlling Interests</t>
  </si>
  <si>
    <t>Net Income/(loss)</t>
  </si>
  <si>
    <t>EPS - Basic</t>
  </si>
  <si>
    <t>Dividend Per Share</t>
  </si>
  <si>
    <t>Net Debt - Company Defined</t>
  </si>
  <si>
    <t>Free Cash Flow (FCF)</t>
  </si>
  <si>
    <t>Net Additions in Contracts - Mobile Internet</t>
  </si>
  <si>
    <t>Net Additions in Contracts - DSL</t>
  </si>
  <si>
    <t>Net Additions in Contracts - Business Applications</t>
  </si>
  <si>
    <t>1)</t>
  </si>
  <si>
    <t>Service Revenue - Consumer Access</t>
  </si>
  <si>
    <t>EBITDA - Business Applications</t>
  </si>
  <si>
    <t>Net additions in contracts - Fee-based subscription</t>
  </si>
  <si>
    <t xml:space="preserve">Q1'2022 </t>
  </si>
  <si>
    <t xml:space="preserve">Q2'2022 </t>
  </si>
  <si>
    <t xml:space="preserve">Q3'2022 </t>
  </si>
  <si>
    <t>Q4'2022 E</t>
  </si>
  <si>
    <t>THE INFORMATION PROVIDED BY VISIBLE ALPHA CITED HEREIN PROVIDED “AS IS” AND “AS AVAILABLE” WITHOUT WARRANTY OF ANY KIND. USE OF ANY VISIBLE ALPHA DATA IS AT YOUR OWN RISK AND VISIBLE ALPHA DISCLAIMS ANY LIABILITY FOR USE OF THE VISIBLE ALPHA DATA. ALTHOUGH THE INFORMATION IS OBTAINED OR COMPILED FROM RELAIABLE SOURCES VISIBLE NEITHER CAN NOR DOES GUARANTEE OR MAKE ANY REPRESENTATION OR WARRANTY, EITHER EXPRESS OR IMPLIED, AS TO THE ACCURACY, VALIDITY, SEQUENCE, TIMELINESS, COMPLETENESS OR CONTINUED AVAILABILITY OF ANY INFORMATION OR DATA, INCLUDING THIRD-PARTY CONTENT, MADE AVAILABLE HEREIN. IN NO EVENT SHALL VISIBLE ALPHA BE LIABLE FOR ANY DECISION MADE OR ACTION OR INACTION TAKEN IN RELIANCE ON ANY INFORMATION OR DATA, INCLUDING THIRD-PARTY CONTENT. VISIBLE ALPHA FURTHER EXPLICITLY DISCLAIMS, TO THE FULLEST EXTENT PERMITTED BY APPLICABLE LAW, ANY WARRANTY OF ANY KIND, WHETHER EXPRESS OR IMPLIED, INCLUDING WARRANTIES OF MERCHANTABILITY, FITNESS FOR A PARTICULAR PURPOSE AND NON-INFRINGEMENT.</t>
  </si>
  <si>
    <t xml:space="preserve">Free cash flow is defined as cash flow from operating activities, less capital expenditures, plus payments from disposals of intangible assets and property, plant and equipment; Reporting including the repayment portion of lease liabilities, which have been reported under cash flow from financing activities </t>
  </si>
  <si>
    <t>United Internet Earnings Estimates as of March 10, 2023</t>
  </si>
  <si>
    <t>EBITDA - Consumer Applications</t>
  </si>
  <si>
    <t>2)</t>
  </si>
  <si>
    <t>Visible Alpha - Disclaimer:</t>
  </si>
  <si>
    <t>9M 2022 without a non-cash valuation effect from derivatives (EBITDA, EBIT and EBT effect: € +12.2 million (prior year: € +3.0 million); EPS effect: € 0.07 (prior year: € 0.02)</t>
  </si>
  <si>
    <t>EBIT</t>
  </si>
  <si>
    <t>EBT</t>
  </si>
  <si>
    <t>FY'2025 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</si>
</sst>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0;[Red]\(#,##0.00\)"/>
    <numFmt numFmtId="165" formatCode="#,##0_);[Red]\(#,##0\)"/>
    <numFmt numFmtId="166" formatCode="#,##0.00_);[Red]\(#,##0.00\)"/>
    <numFmt numFmtId="167" formatCode="_-* #,##0_-;\-* #,##0_-;_-* &quot;-&quot;??_-;_-@_-"/>
    <numFmt numFmtId="168" formatCode="#,##0;[Red]\(#,##0\)"/>
  </numFmts>
  <fonts count="22">
    <font>
      <sz val="11"/>
      <name val="Calibri"/>
    </font>
    <font>
      <sz val="10"/>
      <name val="Verdana"/>
      <family val="2"/>
    </font>
    <font>
      <b/>
      <sz val="11"/>
      <color rgb="FFFFFFFF"/>
      <name val="Verdana"/>
      <family val="2"/>
    </font>
    <font>
      <b/>
      <sz val="14"/>
      <color rgb="FFFFFFFF"/>
      <name val="Verdana"/>
      <family val="2"/>
    </font>
    <font>
      <b/>
      <sz val="10"/>
      <name val="Verdana"/>
      <family val="2"/>
    </font>
    <font>
      <b/>
      <sz val="11"/>
      <name val="Calibri"/>
      <family val="2"/>
    </font>
    <font>
      <sz val="10"/>
      <color rgb="FF006100"/>
      <name val="Verdana"/>
      <family val="2"/>
    </font>
    <font>
      <sz val="10"/>
      <color rgb="FF886500"/>
      <name val="Verdana"/>
      <family val="2"/>
    </font>
    <font>
      <sz val="10"/>
      <color rgb="FF9C0006"/>
      <name val="Verdana"/>
      <family val="2"/>
    </font>
    <font>
      <i/>
      <sz val="10"/>
      <name val="Verdana"/>
      <family val="2"/>
    </font>
    <font>
      <b/>
      <i/>
      <sz val="10"/>
      <name val="Verdana"/>
      <family val="2"/>
    </font>
    <font>
      <b/>
      <i/>
      <sz val="11"/>
      <name val="Calibri"/>
      <family val="2"/>
    </font>
    <font>
      <i/>
      <sz val="11"/>
      <name val="Calibri"/>
      <family val="2"/>
    </font>
    <font>
      <b/>
      <vertAlign val="superscript"/>
      <sz val="10"/>
      <name val="Univers 45 Light"/>
      <family val="2"/>
    </font>
    <font>
      <sz val="10"/>
      <name val="Arial"/>
      <family val="2"/>
    </font>
    <font>
      <b/>
      <sz val="10"/>
      <name val="Arial"/>
      <family val="2"/>
    </font>
    <font>
      <sz val="11"/>
      <name val="Calibri"/>
      <family val="2"/>
    </font>
    <font>
      <b/>
      <sz val="10"/>
      <color rgb="FFFF0000"/>
      <name val="Verdana"/>
      <family val="2"/>
    </font>
    <font>
      <b/>
      <sz val="14"/>
      <color theme="0"/>
      <name val="Verdana"/>
      <family val="2"/>
    </font>
    <font>
      <sz val="11"/>
      <color rgb="FF000000"/>
      <name val="Arial"/>
      <family val="2"/>
    </font>
    <font>
      <b/>
      <sz val="16"/>
      <color rgb="FF000000"/>
      <name val="Arial"/>
      <family val="2"/>
    </font>
    <font>
      <sz val="11"/>
      <name val="Calibri"/>
    </font>
  </fonts>
  <fills count="14">
    <fill>
      <patternFill patternType="none"/>
    </fill>
    <fill>
      <patternFill patternType="gray125"/>
    </fill>
    <fill>
      <patternFill patternType="solid">
        <fgColor rgb="FFFFFFFF"/>
      </patternFill>
    </fill>
    <fill>
      <patternFill patternType="solid">
        <fgColor rgb="FFDBE5F1"/>
      </patternFill>
    </fill>
    <fill>
      <patternFill patternType="solid">
        <fgColor rgb="FFF8F8F8"/>
      </patternFill>
    </fill>
    <fill>
      <patternFill patternType="solid">
        <fgColor rgb="FFEAEAEA"/>
      </patternFill>
    </fill>
    <fill>
      <patternFill patternType="solid">
        <fgColor rgb="FFF5F5F5"/>
      </patternFill>
    </fill>
    <fill>
      <patternFill patternType="solid">
        <fgColor rgb="FFC6EFCE"/>
      </patternFill>
    </fill>
    <fill>
      <patternFill patternType="solid">
        <fgColor rgb="FFFFEB9C"/>
      </patternFill>
    </fill>
    <fill>
      <patternFill patternType="solid">
        <fgColor rgb="FFFFC7CE"/>
      </patternFill>
    </fill>
    <fill>
      <patternFill patternType="solid">
        <fgColor rgb="FFDDDDDD"/>
      </patternFill>
    </fill>
    <fill>
      <patternFill patternType="solid">
        <fgColor rgb="FFE2042E"/>
        <bgColor indexed="64"/>
      </patternFill>
    </fill>
    <fill>
      <patternFill patternType="solid">
        <fgColor theme="0" tint="-0.34998626667073579"/>
        <bgColor indexed="64"/>
      </patternFill>
    </fill>
    <fill>
      <patternFill patternType="solid">
        <fgColor rgb="FFFFB9BB"/>
        <bgColor indexed="64"/>
      </patternFill>
    </fill>
  </fills>
  <borders count="6">
    <border>
      <left/>
      <right/>
      <top/>
      <bottom/>
      <diagonal/>
    </border>
    <border>
      <left/>
      <right style="thin">
        <color rgb="FFFFFFFF"/>
      </right>
      <top/>
      <bottom/>
      <diagonal/>
    </border>
    <border>
      <left style="thin">
        <color rgb="FFFFFFFF"/>
      </left>
      <right/>
      <top/>
      <bottom style="thin">
        <color rgb="FFFFFFFF"/>
      </bottom>
      <diagonal/>
    </border>
    <border>
      <left/>
      <right style="medium">
        <color rgb="FFFFFFFF"/>
      </right>
      <top/>
      <bottom style="medium">
        <color rgb="FFFFFFFF"/>
      </bottom>
      <diagonal/>
    </border>
    <border>
      <left/>
      <right style="medium">
        <color rgb="FFFFFFFF"/>
      </right>
      <top style="thin">
        <color rgb="FF000000"/>
      </top>
      <bottom style="thin">
        <color rgb="FF000000"/>
      </bottom>
      <diagonal/>
    </border>
    <border>
      <left/>
      <right/>
      <top style="thin">
        <color rgb="FFFFFFFF"/>
      </top>
      <bottom/>
      <diagonal/>
    </border>
  </borders>
  <cellStyleXfs count="12">
    <xf numFmtId="0" fontId="0" fillId="0" borderId="0"/>
    <xf numFmtId="0" fontId="4" fillId="3" borderId="2"/>
    <xf numFmtId="0" fontId="1" fillId="4" borderId="2"/>
    <xf numFmtId="0" fontId="4" fillId="5" borderId="2"/>
    <xf numFmtId="0" fontId="1" fillId="6" borderId="3"/>
    <xf numFmtId="0" fontId="6" fillId="7" borderId="3"/>
    <xf numFmtId="0" fontId="7" fillId="8" borderId="3"/>
    <xf numFmtId="0" fontId="8" fillId="9" borderId="3"/>
    <xf numFmtId="0" fontId="1" fillId="10" borderId="4">
      <alignment horizontal="center"/>
    </xf>
    <xf numFmtId="0" fontId="14" fillId="0" borderId="0"/>
    <xf numFmtId="0" fontId="16" fillId="0" borderId="0"/>
    <xf numFmtId="43" fontId="21" fillId="0" borderId="0" applyFont="0" applyFill="0" applyBorder="0" applyAlignment="0" applyProtection="0"/>
  </cellStyleXfs>
  <cellXfs count="64">
    <xf numFmtId="0" fontId="0" fillId="0" borderId="0" xfId="0"/>
    <xf numFmtId="0" fontId="4" fillId="3" borderId="2" xfId="1"/>
    <xf numFmtId="0" fontId="1" fillId="4" borderId="2" xfId="2"/>
    <xf numFmtId="0" fontId="0" fillId="0" borderId="0" xfId="0"/>
    <xf numFmtId="0" fontId="0" fillId="0" borderId="0" xfId="0" applyAlignment="1">
      <alignment horizontal="right"/>
    </xf>
    <xf numFmtId="0" fontId="5" fillId="2" borderId="0" xfId="0" applyFont="1" applyFill="1" applyAlignment="1">
      <alignment horizontal="right"/>
    </xf>
    <xf numFmtId="3" fontId="0" fillId="2" borderId="0" xfId="0" applyNumberFormat="1" applyFill="1" applyAlignment="1">
      <alignment horizontal="right"/>
    </xf>
    <xf numFmtId="3" fontId="1" fillId="4" borderId="2" xfId="2" applyNumberFormat="1"/>
    <xf numFmtId="3" fontId="5" fillId="2" borderId="0" xfId="0" applyNumberFormat="1" applyFont="1" applyFill="1" applyAlignment="1">
      <alignment horizontal="right"/>
    </xf>
    <xf numFmtId="3" fontId="4" fillId="5" borderId="2" xfId="3" applyNumberFormat="1"/>
    <xf numFmtId="4" fontId="0" fillId="2" borderId="0" xfId="0" applyNumberFormat="1" applyFill="1" applyAlignment="1">
      <alignment horizontal="right"/>
    </xf>
    <xf numFmtId="4" fontId="1" fillId="4" borderId="2" xfId="2" applyNumberFormat="1"/>
    <xf numFmtId="4" fontId="5" fillId="2" borderId="0" xfId="0" applyNumberFormat="1" applyFont="1" applyFill="1" applyAlignment="1">
      <alignment horizontal="right"/>
    </xf>
    <xf numFmtId="4" fontId="4" fillId="5" borderId="2" xfId="3" applyNumberFormat="1"/>
    <xf numFmtId="0" fontId="12" fillId="0" borderId="0" xfId="0" applyFont="1"/>
    <xf numFmtId="3" fontId="12" fillId="2" borderId="0" xfId="0" applyNumberFormat="1" applyFont="1" applyFill="1" applyAlignment="1">
      <alignment horizontal="right"/>
    </xf>
    <xf numFmtId="3" fontId="11" fillId="2" borderId="0" xfId="0" applyNumberFormat="1" applyFont="1" applyFill="1" applyAlignment="1">
      <alignment horizontal="right"/>
    </xf>
    <xf numFmtId="0" fontId="13" fillId="0" borderId="0" xfId="0" applyFont="1" applyAlignment="1">
      <alignment horizontal="right"/>
    </xf>
    <xf numFmtId="164" fontId="1" fillId="4" borderId="2" xfId="2" applyNumberFormat="1"/>
    <xf numFmtId="164" fontId="1" fillId="4" borderId="2" xfId="2" applyNumberFormat="1" applyAlignment="1">
      <alignment horizontal="right"/>
    </xf>
    <xf numFmtId="0" fontId="9" fillId="4" borderId="2" xfId="2" applyFont="1" applyAlignment="1">
      <alignment horizontal="right"/>
    </xf>
    <xf numFmtId="3" fontId="9" fillId="4" borderId="2" xfId="2" applyNumberFormat="1" applyFont="1" applyAlignment="1">
      <alignment horizontal="right"/>
    </xf>
    <xf numFmtId="3" fontId="10" fillId="5" borderId="2" xfId="3" applyNumberFormat="1" applyFont="1" applyAlignment="1">
      <alignment horizontal="right"/>
    </xf>
    <xf numFmtId="0" fontId="1" fillId="4" borderId="2" xfId="2" applyAlignment="1">
      <alignment horizontal="right"/>
    </xf>
    <xf numFmtId="3" fontId="1" fillId="4" borderId="2" xfId="2" applyNumberFormat="1" applyAlignment="1">
      <alignment horizontal="right"/>
    </xf>
    <xf numFmtId="3" fontId="4" fillId="5" borderId="2" xfId="3" applyNumberFormat="1" applyAlignment="1">
      <alignment horizontal="right"/>
    </xf>
    <xf numFmtId="2" fontId="1" fillId="4" borderId="2" xfId="2" applyNumberFormat="1" applyAlignment="1">
      <alignment horizontal="right"/>
    </xf>
    <xf numFmtId="2" fontId="4" fillId="5" borderId="2" xfId="3" applyNumberFormat="1"/>
    <xf numFmtId="165" fontId="4" fillId="5" borderId="2" xfId="3" applyNumberFormat="1"/>
    <xf numFmtId="1" fontId="1" fillId="4" borderId="2" xfId="2" applyNumberFormat="1" applyAlignment="1">
      <alignment horizontal="right"/>
    </xf>
    <xf numFmtId="1" fontId="4" fillId="5" borderId="2" xfId="3" applyNumberFormat="1"/>
    <xf numFmtId="1" fontId="4" fillId="5" borderId="2" xfId="3" applyNumberFormat="1" applyAlignment="1">
      <alignment horizontal="right"/>
    </xf>
    <xf numFmtId="0" fontId="1" fillId="4" borderId="2" xfId="2" applyFont="1"/>
    <xf numFmtId="0" fontId="1" fillId="4" borderId="2" xfId="2" applyFont="1" applyAlignment="1">
      <alignment horizontal="right"/>
    </xf>
    <xf numFmtId="3" fontId="1" fillId="4" borderId="2" xfId="2" applyNumberFormat="1" applyFont="1"/>
    <xf numFmtId="3" fontId="1" fillId="4" borderId="2" xfId="2" applyNumberFormat="1" applyFont="1" applyAlignment="1">
      <alignment horizontal="right"/>
    </xf>
    <xf numFmtId="3" fontId="4" fillId="5" borderId="2" xfId="3" applyNumberFormat="1" applyFont="1"/>
    <xf numFmtId="3" fontId="4" fillId="5" borderId="2" xfId="3" applyNumberFormat="1" applyFont="1" applyAlignment="1">
      <alignment horizontal="right"/>
    </xf>
    <xf numFmtId="3" fontId="0" fillId="0" borderId="0" xfId="0" applyNumberFormat="1" applyFill="1" applyAlignment="1">
      <alignment horizontal="right"/>
    </xf>
    <xf numFmtId="3" fontId="1" fillId="0" borderId="2" xfId="2" applyNumberFormat="1" applyFill="1"/>
    <xf numFmtId="0" fontId="3" fillId="11" borderId="0" xfId="0" applyFont="1" applyFill="1" applyAlignment="1">
      <alignment vertical="center"/>
    </xf>
    <xf numFmtId="0" fontId="2" fillId="11" borderId="1" xfId="0" applyFont="1" applyFill="1" applyBorder="1" applyAlignment="1">
      <alignment horizontal="center" vertical="center"/>
    </xf>
    <xf numFmtId="0" fontId="2" fillId="12" borderId="1" xfId="0" applyFont="1" applyFill="1" applyBorder="1" applyAlignment="1">
      <alignment horizontal="center" vertical="center"/>
    </xf>
    <xf numFmtId="0" fontId="4" fillId="13" borderId="2" xfId="1" applyFill="1"/>
    <xf numFmtId="0" fontId="5" fillId="13" borderId="0" xfId="0" applyFont="1" applyFill="1" applyAlignment="1">
      <alignment horizontal="right"/>
    </xf>
    <xf numFmtId="0" fontId="4" fillId="13" borderId="2" xfId="1" applyFont="1" applyFill="1"/>
    <xf numFmtId="0" fontId="11" fillId="13" borderId="0" xfId="0" applyFont="1" applyFill="1" applyAlignment="1">
      <alignment horizontal="right"/>
    </xf>
    <xf numFmtId="0" fontId="17" fillId="13" borderId="2" xfId="1" applyFont="1" applyFill="1"/>
    <xf numFmtId="1" fontId="4" fillId="13" borderId="2" xfId="1" applyNumberFormat="1" applyFill="1"/>
    <xf numFmtId="0" fontId="16" fillId="13" borderId="0" xfId="0" applyFont="1" applyFill="1" applyAlignment="1">
      <alignment horizontal="right"/>
    </xf>
    <xf numFmtId="166" fontId="4" fillId="5" borderId="2" xfId="3" applyNumberFormat="1"/>
    <xf numFmtId="165" fontId="4" fillId="5" borderId="2" xfId="3" applyNumberFormat="1" applyFont="1" applyAlignment="1">
      <alignment horizontal="right"/>
    </xf>
    <xf numFmtId="165" fontId="4" fillId="5" borderId="2" xfId="3" applyNumberFormat="1" applyAlignment="1">
      <alignment horizontal="right"/>
    </xf>
    <xf numFmtId="0" fontId="13" fillId="0" borderId="0" xfId="0" applyFont="1" applyAlignment="1">
      <alignment horizontal="right" vertical="top"/>
    </xf>
    <xf numFmtId="0" fontId="20" fillId="0" borderId="0" xfId="0" applyFont="1" applyAlignment="1">
      <alignment vertical="center"/>
    </xf>
    <xf numFmtId="165" fontId="4" fillId="5" borderId="2" xfId="3" applyNumberFormat="1" applyAlignment="1">
      <alignment horizontal="left" indent="7"/>
    </xf>
    <xf numFmtId="167" fontId="4" fillId="5" borderId="2" xfId="11" applyNumberFormat="1" applyFont="1" applyFill="1" applyBorder="1"/>
    <xf numFmtId="168" fontId="1" fillId="4" borderId="2" xfId="2" applyNumberFormat="1" applyAlignment="1">
      <alignment horizontal="right"/>
    </xf>
    <xf numFmtId="168" fontId="1" fillId="4" borderId="2" xfId="2" applyNumberFormat="1"/>
    <xf numFmtId="167" fontId="1" fillId="4" borderId="2" xfId="11" applyNumberFormat="1" applyFont="1" applyFill="1" applyBorder="1" applyAlignment="1">
      <alignment horizontal="left" indent="4"/>
    </xf>
    <xf numFmtId="0" fontId="18" fillId="11" borderId="0" xfId="0" applyFont="1" applyFill="1" applyAlignment="1">
      <alignment horizontal="center" vertical="center"/>
    </xf>
    <xf numFmtId="0" fontId="19" fillId="0" borderId="0" xfId="0" applyFont="1" applyAlignment="1">
      <alignment horizontal="left" vertical="center" wrapText="1"/>
    </xf>
    <xf numFmtId="0" fontId="15" fillId="0" borderId="5" xfId="0" applyFont="1" applyBorder="1" applyAlignment="1">
      <alignment horizontal="left" wrapText="1"/>
    </xf>
    <xf numFmtId="0" fontId="15" fillId="0" borderId="0" xfId="0" applyFont="1" applyAlignment="1">
      <alignment horizontal="left" vertical="top" wrapText="1"/>
    </xf>
  </cellXfs>
  <cellStyles count="12">
    <cellStyle name="gelb_inhalt" xfId="6" xr:uid="{00000000-0005-0000-0000-000000000000}"/>
    <cellStyle name="gruen_inhalt" xfId="5" xr:uid="{00000000-0005-0000-0000-000001000000}"/>
    <cellStyle name="Hellblau_inhalt" xfId="4" xr:uid="{00000000-0005-0000-0000-000002000000}"/>
    <cellStyle name="Komma" xfId="11" builtinId="3"/>
    <cellStyle name="overview_dunkelgrau" xfId="8" xr:uid="{00000000-0005-0000-0000-000004000000}"/>
    <cellStyle name="rot_inhalt" xfId="7" xr:uid="{00000000-0005-0000-0000-000005000000}"/>
    <cellStyle name="Standard" xfId="0" builtinId="0"/>
    <cellStyle name="Standard 2" xfId="9" xr:uid="{00000000-0005-0000-0000-000006000000}"/>
    <cellStyle name="Standard 3" xfId="10" xr:uid="{00000000-0005-0000-0000-000007000000}"/>
    <cellStyle name="Wert_dunkelgrau" xfId="3" xr:uid="{00000000-0005-0000-0000-000008000000}"/>
    <cellStyle name="Wert_hellgrau" xfId="2" xr:uid="{00000000-0005-0000-0000-000009000000}"/>
    <cellStyle name="Wertezelle" xfId="1" xr:uid="{00000000-0005-0000-0000-00000A000000}"/>
  </cellStyles>
  <dxfs count="1">
    <dxf>
      <fill>
        <patternFill>
          <bgColor rgb="FFFFFFFF"/>
        </patternFill>
      </fill>
    </dxf>
  </dxfs>
  <tableStyles count="0" defaultTableStyle="TableStyleMedium2" defaultPivotStyle="PivotStyleLight16"/>
  <colors>
    <mruColors>
      <color rgb="FFE2042E"/>
      <color rgb="FFFFB9BB"/>
      <color rgb="FFFF7C80"/>
      <color rgb="FFE240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2:M169"/>
  <sheetViews>
    <sheetView showGridLines="0" tabSelected="1" view="pageBreakPreview" zoomScaleSheetLayoutView="100" workbookViewId="0">
      <pane xSplit="1" ySplit="4" topLeftCell="B24" activePane="bottomRight" state="frozen"/>
      <selection pane="topRight" activeCell="B1" sqref="B1"/>
      <selection pane="bottomLeft" activeCell="A5" sqref="A5"/>
      <selection pane="bottomRight" activeCell="E137" sqref="E137"/>
    </sheetView>
  </sheetViews>
  <sheetFormatPr baseColWidth="10" defaultColWidth="9.109375" defaultRowHeight="14.4"/>
  <cols>
    <col min="1" max="1" width="69.88671875" style="3" bestFit="1" customWidth="1"/>
    <col min="2" max="2" width="8.109375" style="3" customWidth="1"/>
    <col min="3" max="8" width="16.77734375" style="4" customWidth="1"/>
    <col min="9" max="9" width="16.77734375" customWidth="1"/>
    <col min="10" max="10" width="16.77734375" style="3" customWidth="1"/>
  </cols>
  <sheetData>
    <row r="2" spans="1:13" ht="34.049999999999997" customHeight="1">
      <c r="A2" s="60" t="s">
        <v>42</v>
      </c>
      <c r="B2" s="60"/>
      <c r="C2" s="60"/>
      <c r="D2" s="60"/>
      <c r="E2" s="60"/>
      <c r="F2" s="60"/>
      <c r="G2" s="60"/>
      <c r="H2" s="60"/>
      <c r="I2" s="60"/>
      <c r="J2" s="40"/>
      <c r="K2" s="40"/>
      <c r="L2" s="40"/>
      <c r="M2" s="40"/>
    </row>
    <row r="4" spans="1:13" ht="45" customHeight="1">
      <c r="C4" s="41" t="s">
        <v>36</v>
      </c>
      <c r="D4" s="41" t="s">
        <v>37</v>
      </c>
      <c r="E4" s="41" t="s">
        <v>38</v>
      </c>
      <c r="F4" s="42" t="s">
        <v>39</v>
      </c>
      <c r="G4" s="42" t="s">
        <v>10</v>
      </c>
      <c r="H4" s="42" t="s">
        <v>11</v>
      </c>
      <c r="I4" s="42" t="s">
        <v>12</v>
      </c>
      <c r="J4" s="42" t="s">
        <v>49</v>
      </c>
    </row>
    <row r="5" spans="1:13" ht="6" customHeight="1">
      <c r="I5" s="4"/>
      <c r="J5" s="4"/>
    </row>
    <row r="6" spans="1:13" s="3" customFormat="1" ht="12.6" customHeight="1">
      <c r="A6" s="4" t="s">
        <v>9</v>
      </c>
      <c r="B6" s="4"/>
      <c r="C6" s="4"/>
      <c r="D6" s="4"/>
      <c r="E6" s="4"/>
      <c r="F6" s="4"/>
      <c r="G6" s="4"/>
      <c r="H6" s="4"/>
      <c r="I6" s="4"/>
      <c r="J6" s="4"/>
    </row>
    <row r="7" spans="1:13" s="44" customFormat="1">
      <c r="A7" s="43" t="s">
        <v>8</v>
      </c>
      <c r="B7" s="43"/>
      <c r="C7" s="43"/>
      <c r="D7" s="43"/>
      <c r="E7" s="43"/>
      <c r="F7" s="43"/>
      <c r="G7" s="43"/>
      <c r="H7" s="43"/>
      <c r="I7" s="43"/>
      <c r="J7" s="43"/>
    </row>
    <row r="8" spans="1:13">
      <c r="A8" s="2" t="s">
        <v>0</v>
      </c>
      <c r="B8" s="2"/>
      <c r="C8" s="19"/>
      <c r="D8" s="19"/>
      <c r="E8" s="19"/>
      <c r="F8" s="19" t="str">
        <f>_xll.VADesc(G10,"SourceCount")</f>
        <v>11</v>
      </c>
      <c r="G8" s="19" t="str">
        <f>_xll.VADesc(G10,"SourceCount")</f>
        <v>11</v>
      </c>
      <c r="H8" s="19" t="str">
        <f>_xll.VADesc(H10,"SourceCount")</f>
        <v>11</v>
      </c>
      <c r="I8" s="19" t="str">
        <f>_xll.VADesc(I10,"SourceCount")</f>
        <v>11</v>
      </c>
      <c r="J8" s="19" t="str">
        <f>_xll.VADesc(J10,"SourceCount")</f>
        <v>10</v>
      </c>
    </row>
    <row r="9" spans="1:13" s="6" customFormat="1">
      <c r="A9" s="7" t="s">
        <v>1</v>
      </c>
      <c r="B9" s="7"/>
      <c r="C9" s="19"/>
      <c r="D9" s="19"/>
      <c r="E9" s="19"/>
      <c r="F9" s="57">
        <f>_xll.VADesc(F10,"Max")</f>
        <v>1555.655</v>
      </c>
      <c r="G9" s="57">
        <f>_xll.VADesc(G10,"Max")</f>
        <v>5933.7787655110506</v>
      </c>
      <c r="H9" s="57">
        <f>_xll.VADesc(H10,"Max")</f>
        <v>6289.1389859999999</v>
      </c>
      <c r="I9" s="57">
        <f>_xll.VADesc(I10,"Max")</f>
        <v>6497.5167889699096</v>
      </c>
      <c r="J9" s="57">
        <f>_xll.VADesc(J10,"Max")</f>
        <v>6785.3254418414799</v>
      </c>
    </row>
    <row r="10" spans="1:13" s="8" customFormat="1">
      <c r="A10" s="9" t="s">
        <v>2</v>
      </c>
      <c r="B10" s="9"/>
      <c r="C10" s="28">
        <f>_xll.VAData($A$6,C$4,$A$7,"VA Actuals","CD")</f>
        <v>1443.7</v>
      </c>
      <c r="D10" s="28">
        <f>_xll.VAData($A$6,D$4,$A$7,"VA Actuals","CD")</f>
        <v>1457.4</v>
      </c>
      <c r="E10" s="28">
        <f>_xll.VAData($A$6,E$4,$A$7,"VA Actuals","CD")</f>
        <v>1483.2</v>
      </c>
      <c r="F10" s="9">
        <f>_xll.VAData($A$6,F$4,$A$7,"consensus.vaactuals")</f>
        <v>1522.9057320617799</v>
      </c>
      <c r="G10" s="9">
        <f>_xll.VAData($A$6,G$4,$A$7,"consensus.vaactuals")</f>
        <v>5906.3521363677855</v>
      </c>
      <c r="H10" s="9">
        <f>_xll.VAData($A$6,H$4,$A$7,"consensus.vaactuals")</f>
        <v>6130.9729488073008</v>
      </c>
      <c r="I10" s="9">
        <f>_xll.VAData($A$6,I$4,$A$7,"consensus.vaactuals")</f>
        <v>6317.0598525466139</v>
      </c>
      <c r="J10" s="9">
        <f>_xll.VAData($A$6,J$4,$A$7,"consensus.vaactuals")</f>
        <v>6504.5588510810212</v>
      </c>
    </row>
    <row r="11" spans="1:13" s="6" customFormat="1">
      <c r="A11" s="7" t="s">
        <v>3</v>
      </c>
      <c r="B11" s="7"/>
      <c r="C11" s="18"/>
      <c r="D11" s="18"/>
      <c r="E11" s="18"/>
      <c r="F11" s="58">
        <f>_xll.VADesc(F10,"Median")</f>
        <v>1525.1848328342701</v>
      </c>
      <c r="G11" s="58">
        <f>_xll.VADesc(G10,"Median")</f>
        <v>5909.4848328342696</v>
      </c>
      <c r="H11" s="58">
        <f>_xll.VADesc(H10,"Median")</f>
        <v>6117.5246281258296</v>
      </c>
      <c r="I11" s="58">
        <f>_xll.VADesc(I10,"Median")</f>
        <v>6319.1208083500896</v>
      </c>
      <c r="J11" s="58">
        <f>_xll.VADesc(J10,"Median")</f>
        <v>6488.5028989457251</v>
      </c>
    </row>
    <row r="12" spans="1:13" s="6" customFormat="1">
      <c r="A12" s="7" t="s">
        <v>4</v>
      </c>
      <c r="B12" s="7"/>
      <c r="C12" s="18"/>
      <c r="D12" s="18"/>
      <c r="E12" s="18"/>
      <c r="F12" s="58">
        <f>_xll.VADesc(F10,"Min")</f>
        <v>1465.694</v>
      </c>
      <c r="G12" s="58">
        <f>_xll.VADesc(G10,"Min")</f>
        <v>5850</v>
      </c>
      <c r="H12" s="58">
        <f>_xll.VADesc(H10,"Min")</f>
        <v>6058.0559673084799</v>
      </c>
      <c r="I12" s="58">
        <f>_xll.VADesc(I10,"Min")</f>
        <v>6175.6824069848099</v>
      </c>
      <c r="J12" s="58">
        <f>_xll.VADesc(J10,"Min")</f>
        <v>6263.0870648486498</v>
      </c>
    </row>
    <row r="13" spans="1:13" s="46" customFormat="1">
      <c r="A13" s="45" t="s">
        <v>13</v>
      </c>
      <c r="B13" s="45" t="s">
        <v>32</v>
      </c>
      <c r="C13" s="45"/>
      <c r="D13" s="45"/>
      <c r="E13" s="45"/>
      <c r="F13" s="45"/>
      <c r="G13" s="43"/>
      <c r="H13" s="43"/>
      <c r="I13" s="43"/>
      <c r="J13" s="43"/>
    </row>
    <row r="14" spans="1:13" s="14" customFormat="1">
      <c r="A14" s="32" t="s">
        <v>0</v>
      </c>
      <c r="B14" s="32"/>
      <c r="C14" s="33"/>
      <c r="D14" s="33"/>
      <c r="E14" s="33"/>
      <c r="F14" s="20" t="str">
        <f>_xll.VADesc(F16,"SourceCount")</f>
        <v>11</v>
      </c>
      <c r="G14" s="20" t="str">
        <f>_xll.VADesc(G16,"SourceCount")</f>
        <v>11</v>
      </c>
      <c r="H14" s="20" t="str">
        <f>_xll.VADesc(H16,"SourceCount")</f>
        <v>11</v>
      </c>
      <c r="I14" s="20" t="str">
        <f>_xll.VADesc(I16,"SourceCount")</f>
        <v>11</v>
      </c>
      <c r="J14" s="20" t="str">
        <f>_xll.VADesc(J16,"SourceCount")</f>
        <v>10</v>
      </c>
    </row>
    <row r="15" spans="1:13" s="15" customFormat="1">
      <c r="A15" s="34" t="s">
        <v>1</v>
      </c>
      <c r="B15" s="34"/>
      <c r="C15" s="35"/>
      <c r="D15" s="35"/>
      <c r="E15" s="35"/>
      <c r="F15" s="21">
        <f>_xll.VADesc(F16,"Max")</f>
        <v>311.55830496444997</v>
      </c>
      <c r="G15" s="21">
        <f>_xll.VADesc(G16,"Max")</f>
        <v>1307.0583049644499</v>
      </c>
      <c r="H15" s="21">
        <f>_xll.VADesc(H16,"Max")</f>
        <v>1369.0469312</v>
      </c>
      <c r="I15" s="21">
        <f>_xll.VADesc(I16,"Max")</f>
        <v>1486.5824718490001</v>
      </c>
      <c r="J15" s="21">
        <f>_xll.VADesc(J16,"Max")</f>
        <v>1721.4446006776</v>
      </c>
    </row>
    <row r="16" spans="1:13" s="16" customFormat="1">
      <c r="A16" s="36" t="s">
        <v>2</v>
      </c>
      <c r="B16" s="36"/>
      <c r="C16" s="51">
        <f>_xll.VAData($A$6,C$4,$A$13,"VA Actuals","CD")</f>
        <v>330</v>
      </c>
      <c r="D16" s="51">
        <f>_xll.VAData($A$6,D$4,$A$13,"VA Actuals","CD")</f>
        <v>329.7</v>
      </c>
      <c r="E16" s="51">
        <f>_xll.VAData($A$6,E$4,$A$13,"VA Actuals","CD")</f>
        <v>335.8</v>
      </c>
      <c r="F16" s="37">
        <f>_xll.VAData($A$6,F$4,$A$13,"consensus.vaactuals")</f>
        <v>287.94067819404916</v>
      </c>
      <c r="G16" s="22">
        <f>_xll.VAData($A$6,G$4,$A$13,"consensus.vaactuals")</f>
        <v>1280.6396668304119</v>
      </c>
      <c r="H16" s="22">
        <f>_xll.VAData($A$6,H$4,$A$13,"consensus.vaactuals")</f>
        <v>1311.8270464227082</v>
      </c>
      <c r="I16" s="22">
        <f>_xll.VAData($A$6,I$4,$A$13,"consensus.vaactuals")</f>
        <v>1373.7602356287737</v>
      </c>
      <c r="J16" s="22">
        <f>_xll.VAData($A$6,J$4,$A$13,"consensus.vaactuals")</f>
        <v>1490.355209092985</v>
      </c>
    </row>
    <row r="17" spans="1:10" s="15" customFormat="1">
      <c r="A17" s="34" t="s">
        <v>3</v>
      </c>
      <c r="B17" s="34"/>
      <c r="C17" s="35"/>
      <c r="D17" s="35"/>
      <c r="E17" s="35"/>
      <c r="F17" s="21">
        <f>_xll.VADesc(F16,"Median")</f>
        <v>287.90083864614701</v>
      </c>
      <c r="G17" s="21">
        <f>_xll.VADesc(G16,"Median")</f>
        <v>1277.60142379479</v>
      </c>
      <c r="H17" s="21">
        <f>_xll.VADesc(H16,"Median")</f>
        <v>1304.89961681352</v>
      </c>
      <c r="I17" s="21">
        <f>_xll.VADesc(I16,"Median")</f>
        <v>1393.3515787843</v>
      </c>
      <c r="J17" s="21">
        <f>_xll.VADesc(J16,"Median")</f>
        <v>1530.582795119155</v>
      </c>
    </row>
    <row r="18" spans="1:10" s="15" customFormat="1">
      <c r="A18" s="34" t="s">
        <v>4</v>
      </c>
      <c r="B18" s="34"/>
      <c r="C18" s="35"/>
      <c r="D18" s="35"/>
      <c r="E18" s="35"/>
      <c r="F18" s="21">
        <f>_xll.VADesc(F16,"Min")</f>
        <v>260.24482693049299</v>
      </c>
      <c r="G18" s="21">
        <f>_xll.VADesc(G16,"Min")</f>
        <v>1255.74482693049</v>
      </c>
      <c r="H18" s="21">
        <f>_xll.VADesc(H16,"Min")</f>
        <v>1237.14318948199</v>
      </c>
      <c r="I18" s="21">
        <f>_xll.VADesc(I16,"Min")</f>
        <v>1187.80732245846</v>
      </c>
      <c r="J18" s="21">
        <f>_xll.VADesc(J16,"Min")</f>
        <v>1212.35045781451</v>
      </c>
    </row>
    <row r="19" spans="1:10" s="44" customFormat="1">
      <c r="A19" s="43" t="s">
        <v>14</v>
      </c>
      <c r="B19" s="43"/>
      <c r="C19" s="43"/>
      <c r="D19" s="43"/>
      <c r="E19" s="43"/>
      <c r="F19" s="43"/>
      <c r="G19" s="43"/>
      <c r="H19" s="43"/>
      <c r="I19" s="43"/>
      <c r="J19" s="43"/>
    </row>
    <row r="20" spans="1:10">
      <c r="A20" s="2" t="s">
        <v>0</v>
      </c>
      <c r="B20" s="2"/>
      <c r="C20" s="23"/>
      <c r="D20" s="23"/>
      <c r="E20" s="23"/>
      <c r="F20" s="23" t="str">
        <f>_xll.VADesc(F22,"SourceCount")</f>
        <v>8</v>
      </c>
      <c r="G20" s="23" t="str">
        <f>_xll.VADesc(G22,"SourceCount")</f>
        <v>9</v>
      </c>
      <c r="H20" s="23" t="str">
        <f>_xll.VADesc(H22,"SourceCount")</f>
        <v>9</v>
      </c>
      <c r="I20" s="23" t="str">
        <f>_xll.VADesc(I22,"SourceCount")</f>
        <v>9</v>
      </c>
      <c r="J20" s="23" t="str">
        <f>_xll.VADesc(J22,"SourceCount")</f>
        <v>9</v>
      </c>
    </row>
    <row r="21" spans="1:10" s="6" customFormat="1">
      <c r="A21" s="7" t="s">
        <v>1</v>
      </c>
      <c r="B21" s="7"/>
      <c r="C21" s="24"/>
      <c r="D21" s="24"/>
      <c r="E21" s="24"/>
      <c r="F21" s="24">
        <f>_xll.VADesc(F22,"Max")</f>
        <v>1092.414</v>
      </c>
      <c r="G21" s="24">
        <f>_xll.VADesc(G22,"Max")</f>
        <v>4026.0140000000001</v>
      </c>
      <c r="H21" s="24">
        <f>_xll.VADesc(H22,"Max")</f>
        <v>4139.4254460000002</v>
      </c>
      <c r="I21" s="24">
        <f>_xll.VADesc(I22,"Max")</f>
        <v>4229.6016308199996</v>
      </c>
      <c r="J21" s="24">
        <f>_xll.VADesc(J22,"Max")</f>
        <v>4355.5549097446001</v>
      </c>
    </row>
    <row r="22" spans="1:10" s="8" customFormat="1">
      <c r="A22" s="9" t="s">
        <v>2</v>
      </c>
      <c r="B22" s="9"/>
      <c r="C22" s="52">
        <f>_xll.VAData($A$6,C$4,$A$19,"VA Actuals","CD")</f>
        <v>969.4</v>
      </c>
      <c r="D22" s="52">
        <f>_xll.VAData($A$6,D$4,$A$19,"VA Actuals","CD")</f>
        <v>971.3</v>
      </c>
      <c r="E22" s="52">
        <f>_xll.VAData($A$6,E$4,$A$19,"VA Actuals","CD")</f>
        <v>992.9</v>
      </c>
      <c r="F22" s="25">
        <f>_xll.VAData($A$6,F$4,$A$19,"consensus.vaactuals")</f>
        <v>1025.31066629509</v>
      </c>
      <c r="G22" s="25">
        <f>_xll.VAData($A$6,G$4,$A$19,"consensus.vaactuals")</f>
        <v>3958.0391697474197</v>
      </c>
      <c r="H22" s="25">
        <f>_xll.VAData($A$6,H$4,$A$19,"consensus.vaactuals")</f>
        <v>4019.0406937792677</v>
      </c>
      <c r="I22" s="25">
        <f>_xll.VAData($A$6,I$4,$A$19,"consensus.vaactuals")</f>
        <v>4085.2517521257746</v>
      </c>
      <c r="J22" s="25">
        <f>_xll.VAData($A$6,J$4,$A$19,"consensus.vaactuals")</f>
        <v>4162.1642201025197</v>
      </c>
    </row>
    <row r="23" spans="1:10" s="6" customFormat="1">
      <c r="A23" s="7" t="s">
        <v>3</v>
      </c>
      <c r="B23" s="7"/>
      <c r="C23" s="24"/>
      <c r="D23" s="24"/>
      <c r="E23" s="24"/>
      <c r="F23" s="24">
        <f>_xll.VADesc(F22,"Median")</f>
        <v>1019.072549563825</v>
      </c>
      <c r="G23" s="24">
        <f>_xll.VADesc(G22,"Median")</f>
        <v>3949.6489398877102</v>
      </c>
      <c r="H23" s="24">
        <f>_xll.VADesc(H22,"Median")</f>
        <v>4017.3123673376199</v>
      </c>
      <c r="I23" s="24">
        <f>_xll.VADesc(I22,"Median")</f>
        <v>4092.4299901931799</v>
      </c>
      <c r="J23" s="24">
        <f>_xll.VADesc(J22,"Median")</f>
        <v>4156.7313652161101</v>
      </c>
    </row>
    <row r="24" spans="1:10" s="6" customFormat="1">
      <c r="A24" s="7" t="s">
        <v>4</v>
      </c>
      <c r="B24" s="7"/>
      <c r="C24" s="24"/>
      <c r="D24" s="24"/>
      <c r="E24" s="24"/>
      <c r="F24" s="24">
        <f>_xll.VADesc(F22,"Min")</f>
        <v>1001.81513588208</v>
      </c>
      <c r="G24" s="24">
        <f>_xll.VADesc(G22,"Min")</f>
        <v>3935.41513588208</v>
      </c>
      <c r="H24" s="24">
        <f>_xll.VADesc(H22,"Min")</f>
        <v>3971.60298920579</v>
      </c>
      <c r="I24" s="24">
        <f>_xll.VADesc(I22,"Min")</f>
        <v>3986.4501795700103</v>
      </c>
      <c r="J24" s="24">
        <f>_xll.VADesc(J22,"Min")</f>
        <v>3992.0197344211101</v>
      </c>
    </row>
    <row r="25" spans="1:10" s="44" customFormat="1">
      <c r="A25" s="43" t="s">
        <v>33</v>
      </c>
      <c r="B25" s="43"/>
      <c r="C25" s="43"/>
      <c r="D25" s="43"/>
      <c r="E25" s="43"/>
      <c r="F25" s="43"/>
      <c r="G25" s="43"/>
      <c r="H25" s="43"/>
      <c r="I25" s="43"/>
      <c r="J25" s="43"/>
    </row>
    <row r="26" spans="1:10">
      <c r="A26" s="2" t="s">
        <v>0</v>
      </c>
      <c r="B26" s="2"/>
      <c r="C26" s="23"/>
      <c r="D26" s="23"/>
      <c r="E26" s="23"/>
      <c r="F26" s="23" t="str">
        <f>_xll.VADesc(F28,"SourceCount")</f>
        <v>4</v>
      </c>
      <c r="G26" s="23" t="str">
        <f>_xll.VADesc(G28,"SourceCount")</f>
        <v>4</v>
      </c>
      <c r="H26" s="23" t="str">
        <f>_xll.VADesc(H28,"SourceCount")</f>
        <v>3</v>
      </c>
      <c r="I26" s="23" t="str">
        <f>_xll.VADesc(I28,"SourceCount")</f>
        <v>3</v>
      </c>
      <c r="J26" s="23" t="str">
        <f>_xll.VADesc(J28,"SourceCount")</f>
        <v>3</v>
      </c>
    </row>
    <row r="27" spans="1:10" s="6" customFormat="1">
      <c r="A27" s="7" t="s">
        <v>1</v>
      </c>
      <c r="B27" s="7"/>
      <c r="C27" s="24"/>
      <c r="D27" s="24"/>
      <c r="E27" s="24"/>
      <c r="F27" s="24">
        <f>_xll.VADesc(F28,"Max")</f>
        <v>805.06900746613599</v>
      </c>
      <c r="G27" s="24">
        <f>_xll.VADesc(G28,"Max")</f>
        <v>3191.76900746614</v>
      </c>
      <c r="H27" s="24">
        <f>_xll.VADesc(H28,"Max")</f>
        <v>3251.2987435303103</v>
      </c>
      <c r="I27" s="24">
        <f>_xll.VADesc(I28,"Max")</f>
        <v>3324.9939814763798</v>
      </c>
      <c r="J27" s="24">
        <f>_xll.VADesc(J28,"Max")</f>
        <v>3389.0352277465099</v>
      </c>
    </row>
    <row r="28" spans="1:10" s="8" customFormat="1">
      <c r="A28" s="9" t="s">
        <v>2</v>
      </c>
      <c r="B28" s="9"/>
      <c r="C28" s="9">
        <f>_xll.VAData($A$6,C$4,$A$25,"consensus.vaactuals")</f>
        <v>789.1</v>
      </c>
      <c r="D28" s="9">
        <f>_xll.VAData($A$6,D$4,$A$25,"consensus.vaactuals")</f>
        <v>792.8</v>
      </c>
      <c r="E28" s="9">
        <f>_xll.VAData($A$6,E$4,$A$25,"consensus.vaactuals")</f>
        <v>804.8</v>
      </c>
      <c r="F28" s="9">
        <f>_xll.VAData($A$6,F$4,$A$25,"consensus.vaactuals")</f>
        <v>797.22047848326281</v>
      </c>
      <c r="G28" s="9">
        <f>_xll.VAData($A$6,G$4,$A$25,"consensus.vaactuals")</f>
        <v>3183.9204784832641</v>
      </c>
      <c r="H28" s="9">
        <f>_xll.VAData($A$6,H$4,$A$25,"consensus.vaactuals")</f>
        <v>3230.2259620485002</v>
      </c>
      <c r="I28" s="9">
        <f>_xll.VAData($A$6,I$4,$A$25,"consensus.vaactuals")</f>
        <v>3288.1268118452235</v>
      </c>
      <c r="J28" s="9">
        <f>_xll.VAData($A$6,J$4,$A$25,"consensus.vaactuals")</f>
        <v>3351.1358912097003</v>
      </c>
    </row>
    <row r="29" spans="1:10" s="6" customFormat="1">
      <c r="A29" s="7" t="s">
        <v>3</v>
      </c>
      <c r="B29" s="7"/>
      <c r="C29" s="24"/>
      <c r="D29" s="24"/>
      <c r="E29" s="24"/>
      <c r="F29" s="24">
        <f>_xll.VADesc(F28,"Median")</f>
        <v>795.09888529241596</v>
      </c>
      <c r="G29" s="24">
        <f>_xll.VADesc(G28,"Median")</f>
        <v>3181.7988852924182</v>
      </c>
      <c r="H29" s="24">
        <f>_xll.VADesc(H28,"Median")</f>
        <v>3224.97981575311</v>
      </c>
      <c r="I29" s="24">
        <f>_xll.VADesc(I28,"Median")</f>
        <v>3284.8916536158499</v>
      </c>
      <c r="J29" s="24">
        <f>_xll.VADesc(J28,"Median")</f>
        <v>3349.7433164440299</v>
      </c>
    </row>
    <row r="30" spans="1:10" s="6" customFormat="1">
      <c r="A30" s="7" t="s">
        <v>4</v>
      </c>
      <c r="B30" s="7"/>
      <c r="C30" s="24"/>
      <c r="D30" s="24"/>
      <c r="E30" s="24"/>
      <c r="F30" s="24">
        <f>_xll.VADesc(F28,"Min")</f>
        <v>793.61513588208311</v>
      </c>
      <c r="G30" s="24">
        <f>_xll.VADesc(G28,"Min")</f>
        <v>3180.3151358820801</v>
      </c>
      <c r="H30" s="24">
        <f>_xll.VADesc(H28,"Min")</f>
        <v>3214.3993268620802</v>
      </c>
      <c r="I30" s="24">
        <f>_xll.VADesc(I28,"Min")</f>
        <v>3254.49480044344</v>
      </c>
      <c r="J30" s="24">
        <f>_xll.VADesc(J28,"Min")</f>
        <v>3314.6291294385601</v>
      </c>
    </row>
    <row r="31" spans="1:10" s="44" customFormat="1">
      <c r="A31" s="43" t="s">
        <v>15</v>
      </c>
      <c r="B31" s="43"/>
      <c r="C31" s="43"/>
      <c r="D31" s="43"/>
      <c r="E31" s="43"/>
      <c r="F31" s="43"/>
      <c r="G31" s="43"/>
      <c r="H31" s="43"/>
      <c r="I31" s="43"/>
      <c r="J31" s="43"/>
    </row>
    <row r="32" spans="1:10">
      <c r="A32" s="2" t="s">
        <v>0</v>
      </c>
      <c r="B32" s="2"/>
      <c r="C32" s="23"/>
      <c r="D32" s="23"/>
      <c r="E32" s="23"/>
      <c r="F32" s="23" t="str">
        <f>_xll.VADesc(F34,"SourceCount")</f>
        <v>9</v>
      </c>
      <c r="G32" s="23" t="str">
        <f>_xll.VADesc(G34,"SourceCount")</f>
        <v>10</v>
      </c>
      <c r="H32" s="23" t="str">
        <f>_xll.VADesc(H34,"SourceCount")</f>
        <v>10</v>
      </c>
      <c r="I32" s="23" t="str">
        <f>_xll.VADesc(I34,"SourceCount")</f>
        <v>10</v>
      </c>
      <c r="J32" s="23" t="str">
        <f>_xll.VADesc(J34,"SourceCount")</f>
        <v>10</v>
      </c>
    </row>
    <row r="33" spans="1:10" s="6" customFormat="1">
      <c r="A33" s="7" t="s">
        <v>1</v>
      </c>
      <c r="B33" s="7"/>
      <c r="C33" s="24"/>
      <c r="D33" s="24"/>
      <c r="E33" s="24"/>
      <c r="F33" s="24">
        <f>_xll.VADesc(F34,"Max")</f>
        <v>153.68323527438699</v>
      </c>
      <c r="G33" s="24">
        <f>_xll.VADesc(G34,"Max")</f>
        <v>705.68323527438702</v>
      </c>
      <c r="H33" s="24">
        <f>_xll.VADesc(H34,"Max")</f>
        <v>720</v>
      </c>
      <c r="I33" s="24">
        <f>_xll.VADesc(I34,"Max")</f>
        <v>760</v>
      </c>
      <c r="J33" s="24">
        <f>_xll.VADesc(J34,"Max")</f>
        <v>911.06429807779296</v>
      </c>
    </row>
    <row r="34" spans="1:10" s="8" customFormat="1">
      <c r="A34" s="9" t="s">
        <v>2</v>
      </c>
      <c r="B34" s="9"/>
      <c r="C34" s="52">
        <f>_xll.VAData($A$6,C$4,$A$31,"VA Actuals","CD")</f>
        <v>187.9</v>
      </c>
      <c r="D34" s="52">
        <f>_xll.VAData($A$6,D$4,$A$31,"VA Actuals","CD")</f>
        <v>182.2</v>
      </c>
      <c r="E34" s="52">
        <f>_xll.VAData($A$6,E$4,$A$31,"VA Actuals","CD")</f>
        <v>181.9</v>
      </c>
      <c r="F34" s="25">
        <f>_xll.VAData($A$6,F$4,$A$31,"consensus.vaactuals")</f>
        <v>140.97392600428623</v>
      </c>
      <c r="G34" s="25">
        <f>_xll.VAData($A$6,G$4,$A$31,"consensus.vaactuals")</f>
        <v>693.419733527115</v>
      </c>
      <c r="H34" s="25">
        <f>_xll.VAData($A$6,H$4,$A$31,"consensus.vaactuals")</f>
        <v>673.12948663684665</v>
      </c>
      <c r="I34" s="25">
        <f>_xll.VAData($A$6,I$4,$A$31,"consensus.vaactuals")</f>
        <v>675.88887060540958</v>
      </c>
      <c r="J34" s="25">
        <f>_xll.VAData($A$6,J$4,$A$31,"consensus.vaactuals")</f>
        <v>748.84337788268533</v>
      </c>
    </row>
    <row r="35" spans="1:10" s="6" customFormat="1">
      <c r="A35" s="7" t="s">
        <v>3</v>
      </c>
      <c r="B35" s="7"/>
      <c r="C35" s="24"/>
      <c r="D35" s="24"/>
      <c r="E35" s="24"/>
      <c r="F35" s="24">
        <f>_xll.VADesc(F34,"Median")</f>
        <v>141.253654308357</v>
      </c>
      <c r="G35" s="24">
        <f>_xll.VADesc(G34,"Median")</f>
        <v>694.26185249088599</v>
      </c>
      <c r="H35" s="24">
        <f>_xll.VADesc(H34,"Median")</f>
        <v>682.03436610848905</v>
      </c>
      <c r="I35" s="24">
        <f>_xll.VADesc(I34,"Median")</f>
        <v>683.59825446874345</v>
      </c>
      <c r="J35" s="24">
        <f>_xll.VADesc(J34,"Median")</f>
        <v>767.684618973336</v>
      </c>
    </row>
    <row r="36" spans="1:10" s="6" customFormat="1">
      <c r="A36" s="7" t="s">
        <v>4</v>
      </c>
      <c r="B36" s="7"/>
      <c r="C36" s="24"/>
      <c r="D36" s="24"/>
      <c r="E36" s="24"/>
      <c r="F36" s="24">
        <f>_xll.VADesc(F34,"Min")</f>
        <v>123.95979693049399</v>
      </c>
      <c r="G36" s="24">
        <f>_xll.VADesc(G34,"Min")</f>
        <v>675.95979693049389</v>
      </c>
      <c r="H36" s="24">
        <f>_xll.VADesc(H34,"Min")</f>
        <v>614.77392929652797</v>
      </c>
      <c r="I36" s="24">
        <f>_xll.VADesc(I34,"Min")</f>
        <v>534.03723047875997</v>
      </c>
      <c r="J36" s="24">
        <f>_xll.VADesc(J34,"Min")</f>
        <v>526.10098861713504</v>
      </c>
    </row>
    <row r="37" spans="1:10" s="44" customFormat="1">
      <c r="A37" s="43" t="s">
        <v>16</v>
      </c>
      <c r="B37" s="43"/>
      <c r="C37" s="43"/>
      <c r="D37" s="43"/>
      <c r="E37" s="43"/>
      <c r="F37" s="43"/>
      <c r="G37" s="43"/>
      <c r="H37" s="43"/>
      <c r="I37" s="43"/>
      <c r="J37" s="43"/>
    </row>
    <row r="38" spans="1:10">
      <c r="A38" s="2" t="s">
        <v>0</v>
      </c>
      <c r="B38" s="2"/>
      <c r="C38" s="23"/>
      <c r="D38" s="23"/>
      <c r="E38" s="23"/>
      <c r="F38" s="23" t="str">
        <f>_xll.VADesc(F40,"SourceCount")</f>
        <v>8</v>
      </c>
      <c r="G38" s="23" t="str">
        <f>_xll.VADesc(G40,"SourceCount")</f>
        <v>9</v>
      </c>
      <c r="H38" s="23" t="str">
        <f>_xll.VADesc(H40,"SourceCount")</f>
        <v>9</v>
      </c>
      <c r="I38" s="23" t="str">
        <f>_xll.VADesc(I40,"SourceCount")</f>
        <v>9</v>
      </c>
      <c r="J38" s="23" t="str">
        <f>_xll.VADesc(J40,"SourceCount")</f>
        <v>9</v>
      </c>
    </row>
    <row r="39" spans="1:10" s="6" customFormat="1">
      <c r="A39" s="7" t="s">
        <v>1</v>
      </c>
      <c r="B39" s="7"/>
      <c r="C39" s="24"/>
      <c r="D39" s="24"/>
      <c r="E39" s="24"/>
      <c r="F39" s="24">
        <f>_xll.VADesc(F40,"Max")</f>
        <v>139.3048</v>
      </c>
      <c r="G39" s="24">
        <f>_xll.VADesc(G40,"Max")</f>
        <v>538.30200000000002</v>
      </c>
      <c r="H39" s="24">
        <f>_xll.VADesc(H40,"Max")</f>
        <v>606.36217999999997</v>
      </c>
      <c r="I39" s="24">
        <f>_xll.VADesc(I40,"Max")</f>
        <v>643.05304539999997</v>
      </c>
      <c r="J39" s="24">
        <f>_xll.VADesc(J40,"Max")</f>
        <v>681.22758351596292</v>
      </c>
    </row>
    <row r="40" spans="1:10" s="8" customFormat="1">
      <c r="A40" s="9" t="s">
        <v>2</v>
      </c>
      <c r="B40" s="9"/>
      <c r="C40" s="52">
        <f>_xll.VAData($A$6,C$4,$A$37,"VA Actuals","CD")</f>
        <v>128.4</v>
      </c>
      <c r="D40" s="52">
        <f>_xll.VAData($A$6,D$4,$A$37,"VA Actuals","CD")</f>
        <v>133.4</v>
      </c>
      <c r="E40" s="52">
        <f>_xll.VAData($A$6,E$4,$A$37,"VA Actuals","CD")</f>
        <v>136.9</v>
      </c>
      <c r="F40" s="25">
        <f>_xll.VAData($A$6,F$4,$A$37,"consensus.vaactuals")</f>
        <v>135.7531625</v>
      </c>
      <c r="G40" s="25">
        <f>_xll.VAData($A$6,G$4,$A$37,"consensus.vaactuals")</f>
        <v>534.88081111111114</v>
      </c>
      <c r="H40" s="25">
        <f>_xll.VAData($A$6,H$4,$A$37,"consensus.vaactuals")</f>
        <v>565.15249967852924</v>
      </c>
      <c r="I40" s="25">
        <f>_xll.VAData($A$6,I$4,$A$37,"consensus.vaactuals")</f>
        <v>593.99819325564818</v>
      </c>
      <c r="J40" s="25">
        <f>_xll.VAData($A$6,J$4,$A$37,"consensus.vaactuals")</f>
        <v>623.04348961689493</v>
      </c>
    </row>
    <row r="41" spans="1:10" s="6" customFormat="1">
      <c r="A41" s="7" t="s">
        <v>3</v>
      </c>
      <c r="B41" s="7"/>
      <c r="C41" s="24"/>
      <c r="D41" s="24"/>
      <c r="E41" s="24"/>
      <c r="F41" s="24">
        <f>_xll.VADesc(F40,"Median")</f>
        <v>137.62649999999999</v>
      </c>
      <c r="G41" s="24">
        <f>_xll.VADesc(G40,"Median")</f>
        <v>536.98500000000001</v>
      </c>
      <c r="H41" s="24">
        <f>_xll.VADesc(H40,"Median")</f>
        <v>565.42863999999997</v>
      </c>
      <c r="I41" s="24">
        <f>_xll.VADesc(I40,"Median")</f>
        <v>599.13012600000002</v>
      </c>
      <c r="J41" s="24">
        <f>_xll.VADesc(J40,"Median")</f>
        <v>629.08663229999991</v>
      </c>
    </row>
    <row r="42" spans="1:10" s="6" customFormat="1">
      <c r="A42" s="7" t="s">
        <v>4</v>
      </c>
      <c r="B42" s="7"/>
      <c r="C42" s="24"/>
      <c r="D42" s="24"/>
      <c r="E42" s="24"/>
      <c r="F42" s="24">
        <f>_xll.VADesc(F40,"Min")</f>
        <v>125.988</v>
      </c>
      <c r="G42" s="24">
        <f>_xll.VADesc(G40,"Min")</f>
        <v>524.68799999999999</v>
      </c>
      <c r="H42" s="24">
        <f>_xll.VADesc(H40,"Min")</f>
        <v>530.4</v>
      </c>
      <c r="I42" s="24">
        <f>_xll.VADesc(I40,"Min")</f>
        <v>530.4</v>
      </c>
      <c r="J42" s="24">
        <f>_xll.VADesc(J40,"Min")</f>
        <v>530.4</v>
      </c>
    </row>
    <row r="43" spans="1:10" s="44" customFormat="1">
      <c r="A43" s="43" t="s">
        <v>17</v>
      </c>
      <c r="B43" s="43"/>
      <c r="C43" s="43"/>
      <c r="D43" s="43"/>
      <c r="E43" s="43"/>
      <c r="F43" s="43"/>
      <c r="G43" s="43"/>
      <c r="H43" s="43"/>
      <c r="I43" s="43"/>
      <c r="J43" s="43"/>
    </row>
    <row r="44" spans="1:10">
      <c r="A44" s="2" t="s">
        <v>0</v>
      </c>
      <c r="B44" s="2"/>
      <c r="C44" s="23"/>
      <c r="D44" s="23"/>
      <c r="E44" s="23"/>
      <c r="F44" s="23" t="str">
        <f>_xll.VADesc(F46,"SourceCount")</f>
        <v>9</v>
      </c>
      <c r="G44" s="23" t="str">
        <f>_xll.VADesc(G46,"SourceCount")</f>
        <v>10</v>
      </c>
      <c r="H44" s="23" t="str">
        <f>_xll.VADesc(H46,"SourceCount")</f>
        <v>10</v>
      </c>
      <c r="I44" s="23" t="str">
        <f>_xll.VADesc(I46,"SourceCount")</f>
        <v>10</v>
      </c>
      <c r="J44" s="23" t="str">
        <f>_xll.VADesc(J46,"SourceCount")</f>
        <v>10</v>
      </c>
    </row>
    <row r="45" spans="1:10" s="6" customFormat="1">
      <c r="A45" s="7" t="s">
        <v>1</v>
      </c>
      <c r="B45" s="7"/>
      <c r="C45" s="24"/>
      <c r="D45" s="24"/>
      <c r="E45" s="24"/>
      <c r="F45" s="24">
        <f>_xll.VADesc(F46,"Max")</f>
        <v>44.334000000000003</v>
      </c>
      <c r="G45" s="24">
        <f>_xll.VADesc(G46,"Max")</f>
        <v>157.834</v>
      </c>
      <c r="H45" s="24">
        <f>_xll.VADesc(H46,"Max")</f>
        <v>181.90865400000001</v>
      </c>
      <c r="I45" s="24">
        <f>_xll.VADesc(I46,"Max")</f>
        <v>205.77697452800001</v>
      </c>
      <c r="J45" s="24">
        <f>_xll.VADesc(J46,"Max")</f>
        <v>237.68806923432001</v>
      </c>
    </row>
    <row r="46" spans="1:10" s="8" customFormat="1">
      <c r="A46" s="9" t="s">
        <v>2</v>
      </c>
      <c r="B46" s="9"/>
      <c r="C46" s="52">
        <f>_xll.VAData($A$6,C$4,$A$43,"VA Actuals","CD")</f>
        <v>36.6</v>
      </c>
      <c r="D46" s="52">
        <f>_xll.VAData($A$6,D$4,$A$43,"VA Actuals","CD")</f>
        <v>39.1</v>
      </c>
      <c r="E46" s="52">
        <f>_xll.VAData($A$6,E$4,$A$43,"VA Actuals","CD")</f>
        <v>37.799999999999997</v>
      </c>
      <c r="F46" s="25">
        <f>_xll.VAData($A$6,F$4,$A$43,"consensus.vaactuals")</f>
        <v>40.908107000000001</v>
      </c>
      <c r="G46" s="25">
        <f>_xll.VAData($A$6,G$4,$A$43,"consensus.vaactuals")</f>
        <v>154.64495830000001</v>
      </c>
      <c r="H46" s="25">
        <f>_xll.VAData($A$6,H$4,$A$43,"consensus.vaactuals")</f>
        <v>163.8970999900265</v>
      </c>
      <c r="I46" s="25">
        <f>_xll.VAData($A$6,I$4,$A$43,"consensus.vaactuals")</f>
        <v>177.01767901699171</v>
      </c>
      <c r="J46" s="25">
        <f>_xll.VAData($A$6,J$4,$A$43,"consensus.vaactuals")</f>
        <v>189.94281350633932</v>
      </c>
    </row>
    <row r="47" spans="1:10" s="6" customFormat="1">
      <c r="A47" s="7" t="s">
        <v>3</v>
      </c>
      <c r="B47" s="7"/>
      <c r="C47" s="24"/>
      <c r="D47" s="24"/>
      <c r="E47" s="24"/>
      <c r="F47" s="24">
        <f>_xll.VADesc(F46,"Median")</f>
        <v>40.380969</v>
      </c>
      <c r="G47" s="24">
        <f>_xll.VADesc(G46,"Median")</f>
        <v>154.47024450000001</v>
      </c>
      <c r="H47" s="24">
        <f>_xll.VADesc(H46,"Median")</f>
        <v>164.33430965735252</v>
      </c>
      <c r="I47" s="24">
        <f>_xll.VADesc(I46,"Median")</f>
        <v>175.61228946598649</v>
      </c>
      <c r="J47" s="24">
        <f>_xll.VADesc(J46,"Median")</f>
        <v>184.72221973991998</v>
      </c>
    </row>
    <row r="48" spans="1:10" s="6" customFormat="1">
      <c r="A48" s="7" t="s">
        <v>4</v>
      </c>
      <c r="B48" s="7"/>
      <c r="C48" s="24"/>
      <c r="D48" s="24"/>
      <c r="E48" s="24"/>
      <c r="F48" s="24">
        <f>_xll.VADesc(F46,"Min")</f>
        <v>38.659520000000001</v>
      </c>
      <c r="G48" s="24">
        <f>_xll.VADesc(G46,"Min")</f>
        <v>152.15951999999999</v>
      </c>
      <c r="H48" s="24">
        <f>_xll.VADesc(H46,"Min")</f>
        <v>149.82891437056</v>
      </c>
      <c r="I48" s="24">
        <f>_xll.VADesc(I46,"Min")</f>
        <v>155.19999999999999</v>
      </c>
      <c r="J48" s="24">
        <f>_xll.VADesc(J46,"Min")</f>
        <v>155.19999999999999</v>
      </c>
    </row>
    <row r="49" spans="1:10" s="44" customFormat="1">
      <c r="A49" s="43" t="s">
        <v>18</v>
      </c>
      <c r="B49" s="43"/>
      <c r="C49" s="43"/>
      <c r="D49" s="43"/>
      <c r="E49" s="43"/>
      <c r="F49" s="43"/>
      <c r="G49" s="43"/>
      <c r="H49" s="43"/>
      <c r="I49" s="43"/>
      <c r="J49" s="43"/>
    </row>
    <row r="50" spans="1:10">
      <c r="A50" s="2" t="s">
        <v>0</v>
      </c>
      <c r="B50" s="2"/>
      <c r="C50" s="23"/>
      <c r="D50" s="23"/>
      <c r="E50" s="23"/>
      <c r="F50" s="23" t="str">
        <f>_xll.VADesc(F52,"SourceCount")</f>
        <v>8</v>
      </c>
      <c r="G50" s="23" t="str">
        <f>_xll.VADesc(G52,"SourceCount")</f>
        <v>9</v>
      </c>
      <c r="H50" s="23" t="str">
        <f>_xll.VADesc(H52,"SourceCount")</f>
        <v>9</v>
      </c>
      <c r="I50" s="23" t="str">
        <f>_xll.VADesc(I52,"SourceCount")</f>
        <v>9</v>
      </c>
      <c r="J50" s="23" t="str">
        <f>_xll.VADesc(J52,"SourceCount")</f>
        <v>9</v>
      </c>
    </row>
    <row r="51" spans="1:10" s="6" customFormat="1">
      <c r="A51" s="7" t="s">
        <v>1</v>
      </c>
      <c r="B51" s="7"/>
      <c r="C51" s="24"/>
      <c r="D51" s="24"/>
      <c r="E51" s="24"/>
      <c r="F51" s="24">
        <f>_xll.VADesc(F52,"Max")</f>
        <v>83.528971962616808</v>
      </c>
      <c r="G51" s="24">
        <f>_xll.VADesc(G52,"Max")</f>
        <v>291.42897196261697</v>
      </c>
      <c r="H51" s="24">
        <f>_xll.VADesc(H52,"Max")</f>
        <v>300.79543128712896</v>
      </c>
      <c r="I51" s="24">
        <f>_xll.VADesc(I52,"Max")</f>
        <v>309.67077937425705</v>
      </c>
      <c r="J51" s="24">
        <f>_xll.VADesc(J52,"Max")</f>
        <v>319.45777205360002</v>
      </c>
    </row>
    <row r="52" spans="1:10" s="8" customFormat="1">
      <c r="A52" s="9" t="s">
        <v>2</v>
      </c>
      <c r="B52" s="9"/>
      <c r="C52" s="28">
        <f>_xll.VAData($A$6,C$4,$A$49,"VA Actuals","CD")</f>
        <v>70.2</v>
      </c>
      <c r="D52" s="28">
        <f>_xll.VAData($A$6,D$4,$A$49,"VA Actuals","CD")</f>
        <v>69.900000000000006</v>
      </c>
      <c r="E52" s="28">
        <f>_xll.VAData($A$6,E$4,$A$49,"VA Actuals","CD")</f>
        <v>67.900000000000006</v>
      </c>
      <c r="F52" s="9">
        <f>_xll.VAData($A$6,F$4,$A$49,"consensus.vaactuals")</f>
        <v>80.960310989041915</v>
      </c>
      <c r="G52" s="9">
        <f>_xll.VAData($A$6,G$4,$A$49,"consensus.vaactuals")</f>
        <v>288.68694310137056</v>
      </c>
      <c r="H52" s="9">
        <f>_xll.VAData($A$6,H$4,$A$49,"consensus.vaactuals")</f>
        <v>294.97041564917447</v>
      </c>
      <c r="I52" s="9">
        <f>_xll.VAData($A$6,I$4,$A$49,"consensus.vaactuals")</f>
        <v>300.20279044203301</v>
      </c>
      <c r="J52" s="9">
        <f>_xll.VAData($A$6,J$4,$A$49,"consensus.vaactuals")</f>
        <v>304.75613025314135</v>
      </c>
    </row>
    <row r="53" spans="1:10" s="6" customFormat="1">
      <c r="A53" s="7" t="s">
        <v>3</v>
      </c>
      <c r="B53" s="7"/>
      <c r="C53" s="24"/>
      <c r="D53" s="24"/>
      <c r="E53" s="24"/>
      <c r="F53" s="24">
        <f>_xll.VADesc(F52,"Median")</f>
        <v>81.064634756891053</v>
      </c>
      <c r="G53" s="24">
        <f>_xll.VADesc(G52,"Median")</f>
        <v>288.69526951378202</v>
      </c>
      <c r="H53" s="24">
        <f>_xll.VADesc(H52,"Median")</f>
        <v>295.03068000000002</v>
      </c>
      <c r="I53" s="24">
        <f>_xll.VADesc(I52,"Median")</f>
        <v>299.08690919999998</v>
      </c>
      <c r="J53" s="24">
        <f>_xll.VADesc(J52,"Median")</f>
        <v>305.06864738399992</v>
      </c>
    </row>
    <row r="54" spans="1:10" s="6" customFormat="1">
      <c r="A54" s="7" t="s">
        <v>4</v>
      </c>
      <c r="B54" s="7"/>
      <c r="C54" s="24"/>
      <c r="D54" s="24"/>
      <c r="E54" s="24"/>
      <c r="F54" s="24">
        <f>_xll.VADesc(F52,"Min")</f>
        <v>78.221859860151397</v>
      </c>
      <c r="G54" s="24">
        <f>_xll.VADesc(G52,"Min")</f>
        <v>286.12185986015101</v>
      </c>
      <c r="H54" s="24">
        <f>_xll.VADesc(H52,"Min")</f>
        <v>284.13</v>
      </c>
      <c r="I54" s="24">
        <f>_xll.VADesc(I52,"Min")</f>
        <v>286.97129999999999</v>
      </c>
      <c r="J54" s="24">
        <f>_xll.VADesc(J52,"Min")</f>
        <v>289.84101299999998</v>
      </c>
    </row>
    <row r="55" spans="1:10" s="44" customFormat="1">
      <c r="A55" s="43" t="s">
        <v>43</v>
      </c>
      <c r="B55" s="45" t="s">
        <v>32</v>
      </c>
      <c r="C55" s="43"/>
      <c r="D55" s="43"/>
      <c r="E55" s="43"/>
      <c r="F55" s="43"/>
      <c r="G55" s="43"/>
      <c r="H55" s="43"/>
      <c r="I55" s="43"/>
      <c r="J55" s="43"/>
    </row>
    <row r="56" spans="1:10">
      <c r="A56" s="2" t="s">
        <v>0</v>
      </c>
      <c r="B56" s="2"/>
      <c r="C56" s="23"/>
      <c r="D56" s="23"/>
      <c r="E56" s="23"/>
      <c r="F56" s="23" t="str">
        <f>_xll.VADesc(F58,"SourceCount")</f>
        <v>9</v>
      </c>
      <c r="G56" s="23" t="str">
        <f>_xll.VADesc(G58,"SourceCount")</f>
        <v>10</v>
      </c>
      <c r="H56" s="23" t="str">
        <f>_xll.VADesc(H58,"SourceCount")</f>
        <v>10</v>
      </c>
      <c r="I56" s="23" t="str">
        <f>_xll.VADesc(I58,"SourceCount")</f>
        <v>10</v>
      </c>
      <c r="J56" s="23" t="str">
        <f>_xll.VADesc(J58,"SourceCount")</f>
        <v>10</v>
      </c>
    </row>
    <row r="57" spans="1:10" s="6" customFormat="1">
      <c r="A57" s="7" t="s">
        <v>1</v>
      </c>
      <c r="B57" s="7"/>
      <c r="C57" s="24"/>
      <c r="D57" s="24"/>
      <c r="E57" s="24"/>
      <c r="F57" s="24">
        <f>_xll.VADesc(F58,"Max")</f>
        <v>43.288677685950397</v>
      </c>
      <c r="G57" s="24">
        <f>_xll.VADesc(G58,"Max")</f>
        <v>139.08867768595002</v>
      </c>
      <c r="H57" s="24">
        <f>_xll.VADesc(H58,"Max")</f>
        <v>138.390757321872</v>
      </c>
      <c r="I57" s="24">
        <f>_xll.VADesc(I58,"Max")</f>
        <v>139.538573914084</v>
      </c>
      <c r="J57" s="24">
        <f>_xll.VADesc(J58,"Max")</f>
        <v>139.64243626620998</v>
      </c>
    </row>
    <row r="58" spans="1:10" s="8" customFormat="1">
      <c r="A58" s="9" t="s">
        <v>2</v>
      </c>
      <c r="B58" s="9"/>
      <c r="C58" s="28">
        <f>_xll.VAData($A$6,C$4,$A$55,"VA Actuals","CD")</f>
        <v>27.5</v>
      </c>
      <c r="D58" s="28">
        <f>_xll.VAData($A$6,D$4,$A$55,"VA Actuals","CD")</f>
        <v>33.5</v>
      </c>
      <c r="E58" s="28">
        <f>_xll.VAData($A$6,E$4,$A$55,"VA Actuals","CD")</f>
        <v>34.799999999999997</v>
      </c>
      <c r="F58" s="9">
        <f>_xll.VAData($A$6,F$4,$A$55,"consensus.vaactuals")</f>
        <v>38.627791314011837</v>
      </c>
      <c r="G58" s="9">
        <f>_xll.VAData($A$6,G$4,$A$55,"consensus.vaactuals")</f>
        <v>131.6800121826106</v>
      </c>
      <c r="H58" s="9">
        <f>_xll.VAData($A$6,H$4,$A$55,"consensus.vaactuals")</f>
        <v>127.29593980954429</v>
      </c>
      <c r="I58" s="9">
        <f>_xll.VAData($A$6,I$4,$A$55,"consensus.vaactuals")</f>
        <v>128.87051292028619</v>
      </c>
      <c r="J58" s="9">
        <f>_xll.VAData($A$6,J$4,$A$55,"consensus.vaactuals")</f>
        <v>130.20932972939551</v>
      </c>
    </row>
    <row r="59" spans="1:10" s="6" customFormat="1">
      <c r="A59" s="7" t="s">
        <v>3</v>
      </c>
      <c r="B59" s="7"/>
      <c r="C59" s="24"/>
      <c r="D59" s="24"/>
      <c r="E59" s="24"/>
      <c r="F59" s="24">
        <f>_xll.VADesc(F58,"Median")</f>
        <v>39.555300000000003</v>
      </c>
      <c r="G59" s="24">
        <f>_xll.VADesc(G58,"Median")</f>
        <v>135.3421359813085</v>
      </c>
      <c r="H59" s="24">
        <f>_xll.VADesc(H58,"Median")</f>
        <v>126.07366521430799</v>
      </c>
      <c r="I59" s="24">
        <f>_xll.VADesc(I58,"Median")</f>
        <v>129.38177891568449</v>
      </c>
      <c r="J59" s="24">
        <f>_xll.VADesc(J58,"Median")</f>
        <v>130.7805845170495</v>
      </c>
    </row>
    <row r="60" spans="1:10" s="6" customFormat="1">
      <c r="A60" s="7" t="s">
        <v>4</v>
      </c>
      <c r="B60" s="7"/>
      <c r="C60" s="24"/>
      <c r="D60" s="24"/>
      <c r="E60" s="24"/>
      <c r="F60" s="24">
        <f>_xll.VADesc(F58,"Min")</f>
        <v>29.2984872727273</v>
      </c>
      <c r="G60" s="24">
        <f>_xll.VADesc(G58,"Min")</f>
        <v>112.898487272727</v>
      </c>
      <c r="H60" s="24">
        <f>_xll.VADesc(H58,"Min")</f>
        <v>111.4245348</v>
      </c>
      <c r="I60" s="24">
        <f>_xll.VADesc(I58,"Min")</f>
        <v>116.64389458799999</v>
      </c>
      <c r="J60" s="24">
        <f>_xll.VADesc(J58,"Min")</f>
        <v>118.97677247976</v>
      </c>
    </row>
    <row r="61" spans="1:10" s="44" customFormat="1">
      <c r="A61" s="43" t="s">
        <v>19</v>
      </c>
      <c r="B61" s="43"/>
      <c r="C61" s="43"/>
      <c r="D61" s="43"/>
      <c r="E61" s="43"/>
      <c r="F61" s="43"/>
      <c r="G61" s="43"/>
      <c r="H61" s="43"/>
      <c r="I61" s="43"/>
      <c r="J61" s="43"/>
    </row>
    <row r="62" spans="1:10">
      <c r="A62" s="2" t="s">
        <v>0</v>
      </c>
      <c r="B62" s="2"/>
      <c r="C62" s="23"/>
      <c r="D62" s="23"/>
      <c r="E62" s="23"/>
      <c r="F62" s="23" t="str">
        <f>_xll.VADesc(F64,"SourceCount")</f>
        <v>8</v>
      </c>
      <c r="G62" s="23" t="str">
        <f>_xll.VADesc(G64,"SourceCount")</f>
        <v>9</v>
      </c>
      <c r="H62" s="23" t="str">
        <f>_xll.VADesc(H64,"SourceCount")</f>
        <v>9</v>
      </c>
      <c r="I62" s="23" t="str">
        <f>_xll.VADesc(I64,"SourceCount")</f>
        <v>9</v>
      </c>
      <c r="J62" s="23" t="str">
        <f>_xll.VADesc(J64,"SourceCount")</f>
        <v>9</v>
      </c>
    </row>
    <row r="63" spans="1:10" s="6" customFormat="1">
      <c r="A63" s="7" t="s">
        <v>1</v>
      </c>
      <c r="B63" s="7"/>
      <c r="C63" s="24"/>
      <c r="D63" s="24"/>
      <c r="E63" s="24"/>
      <c r="F63" s="24">
        <f>_xll.VADesc(F64,"Max")</f>
        <v>329.09</v>
      </c>
      <c r="G63" s="24">
        <f>_xll.VADesc(G64,"Max")</f>
        <v>1248.79</v>
      </c>
      <c r="H63" s="24">
        <f>_xll.VADesc(H64,"Max")</f>
        <v>1404.8887500000001</v>
      </c>
      <c r="I63" s="24">
        <f>_xll.VADesc(I64,"Max")</f>
        <v>1519.47619280719</v>
      </c>
      <c r="J63" s="24">
        <f>_xll.VADesc(J64,"Max")</f>
        <v>1631.73261460754</v>
      </c>
    </row>
    <row r="64" spans="1:10" s="8" customFormat="1">
      <c r="A64" s="9" t="s">
        <v>2</v>
      </c>
      <c r="B64" s="9"/>
      <c r="C64" s="9">
        <f>_xll.VAData($A$6,C$4,$A$61,"consensus.vaactuals")</f>
        <v>300.10000000000002</v>
      </c>
      <c r="D64" s="9">
        <f>_xll.VAData($A$6,D$4,$A$61,"consensus.vaactuals")</f>
        <v>307.89999999999998</v>
      </c>
      <c r="E64" s="9">
        <f>_xll.VAData($A$6,E$4,$A$61,"consensus.vaactuals")</f>
        <v>311.7</v>
      </c>
      <c r="F64" s="9">
        <f>_xll.VAData($A$6,F$4,$A$61,"consensus.vaactuals")</f>
        <v>316.9523863655275</v>
      </c>
      <c r="G64" s="9">
        <f>_xll.VAData($A$6,G$4,$A$61,"consensus.vaactuals")</f>
        <v>1237.3613434360245</v>
      </c>
      <c r="H64" s="9">
        <f>_xll.VAData($A$6,H$4,$A$61,"consensus.vaactuals")</f>
        <v>1349.1833852898967</v>
      </c>
      <c r="I64" s="9">
        <f>_xll.VAData($A$6,I$4,$A$61,"consensus.vaactuals")</f>
        <v>1441.9045627027679</v>
      </c>
      <c r="J64" s="9">
        <f>_xll.VAData($A$6,J$4,$A$61,"consensus.vaactuals")</f>
        <v>1530.8847515588755</v>
      </c>
    </row>
    <row r="65" spans="1:10" s="6" customFormat="1">
      <c r="A65" s="7" t="s">
        <v>3</v>
      </c>
      <c r="B65" s="7"/>
      <c r="C65" s="24"/>
      <c r="D65" s="24"/>
      <c r="E65" s="24"/>
      <c r="F65" s="24">
        <f>_xll.VADesc(F64,"Median")</f>
        <v>316.34387167203096</v>
      </c>
      <c r="G65" s="24">
        <f>_xll.VADesc(G64,"Median")</f>
        <v>1237.6089333231801</v>
      </c>
      <c r="H65" s="24">
        <f>_xll.VADesc(H64,"Median")</f>
        <v>1354.9719</v>
      </c>
      <c r="I65" s="24">
        <f>_xll.VADesc(I64,"Median")</f>
        <v>1465.6938179051499</v>
      </c>
      <c r="J65" s="24">
        <f>_xll.VADesc(J64,"Median")</f>
        <v>1572.1856477477299</v>
      </c>
    </row>
    <row r="66" spans="1:10" s="6" customFormat="1">
      <c r="A66" s="7" t="s">
        <v>4</v>
      </c>
      <c r="B66" s="7"/>
      <c r="C66" s="24"/>
      <c r="D66" s="24"/>
      <c r="E66" s="24"/>
      <c r="F66" s="24">
        <f>_xll.VADesc(F64,"Min")</f>
        <v>302.52</v>
      </c>
      <c r="G66" s="24">
        <f>_xll.VADesc(G64,"Min")</f>
        <v>1222.22</v>
      </c>
      <c r="H66" s="24">
        <f>_xll.VADesc(H64,"Min")</f>
        <v>1288.5209168721999</v>
      </c>
      <c r="I66" s="24">
        <f>_xll.VADesc(I64,"Min")</f>
        <v>1334.98343276842</v>
      </c>
      <c r="J66" s="24">
        <f>_xll.VADesc(J64,"Min")</f>
        <v>1361.8165997670701</v>
      </c>
    </row>
    <row r="67" spans="1:10" s="44" customFormat="1">
      <c r="A67" s="43" t="s">
        <v>34</v>
      </c>
      <c r="B67" s="47"/>
      <c r="C67" s="43"/>
      <c r="D67" s="43"/>
      <c r="E67" s="43"/>
      <c r="F67" s="43"/>
      <c r="G67" s="43"/>
      <c r="H67" s="43"/>
      <c r="I67" s="43"/>
      <c r="J67" s="43"/>
    </row>
    <row r="68" spans="1:10" s="3" customFormat="1">
      <c r="A68" s="2" t="s">
        <v>0</v>
      </c>
      <c r="B68" s="2"/>
      <c r="C68" s="23"/>
      <c r="D68" s="23"/>
      <c r="E68" s="23"/>
      <c r="F68" s="23" t="str">
        <f>_xll.VADesc(F70,"SourceCount")</f>
        <v>9</v>
      </c>
      <c r="G68" s="23" t="str">
        <f>_xll.VADesc(G70,"SourceCount")</f>
        <v>10</v>
      </c>
      <c r="H68" s="23" t="str">
        <f>_xll.VADesc(H70,"SourceCount")</f>
        <v>10</v>
      </c>
      <c r="I68" s="23" t="str">
        <f>_xll.VADesc(I70,"SourceCount")</f>
        <v>10</v>
      </c>
      <c r="J68" s="23" t="str">
        <f>_xll.VADesc(J70,"SourceCount")</f>
        <v>10</v>
      </c>
    </row>
    <row r="69" spans="1:10" s="6" customFormat="1">
      <c r="A69" s="7" t="s">
        <v>1</v>
      </c>
      <c r="B69" s="7"/>
      <c r="C69" s="24"/>
      <c r="D69" s="24"/>
      <c r="E69" s="24"/>
      <c r="F69" s="24">
        <f>_xll.VADesc(F70,"Max")</f>
        <v>100.5728</v>
      </c>
      <c r="G69" s="24">
        <f>_xll.VADesc(G70,"Max")</f>
        <v>350.37279999999998</v>
      </c>
      <c r="H69" s="24">
        <f>_xll.VADesc(H70,"Max")</f>
        <v>392.03928719999999</v>
      </c>
      <c r="I69" s="24">
        <f>_xll.VADesc(I70,"Max")</f>
        <v>447.74318591999997</v>
      </c>
      <c r="J69" s="24">
        <f>_xll.VADesc(J70,"Max")</f>
        <v>514.20506508000005</v>
      </c>
    </row>
    <row r="70" spans="1:10" s="8" customFormat="1">
      <c r="A70" s="9" t="s">
        <v>2</v>
      </c>
      <c r="B70" s="9"/>
      <c r="C70" s="28">
        <f>_xll.VAData($A$6,C$4,$A$67,"VA Actuals","CD")</f>
        <v>83.1</v>
      </c>
      <c r="D70" s="28">
        <f>_xll.VAData($A$6,D$4,$A$67,"VA Actuals","CD")</f>
        <v>81.400000000000006</v>
      </c>
      <c r="E70" s="28">
        <f>_xll.VAData($A$6,E$4,$A$67,"VA Actuals","CD")</f>
        <v>85.3</v>
      </c>
      <c r="F70" s="9">
        <f>_xll.VAData($A$6,F$4,$A$67,"consensus.vaactuals")</f>
        <v>74.643489155530872</v>
      </c>
      <c r="G70" s="9">
        <f>_xll.VAData($A$6,G$4,$A$67,"consensus.vaactuals")</f>
        <v>324.7415322399778</v>
      </c>
      <c r="H70" s="9">
        <f>_xll.VAData($A$6,H$4,$A$67,"consensus.vaactuals")</f>
        <v>358.73930298856288</v>
      </c>
      <c r="I70" s="9">
        <f>_xll.VAData($A$6,I$4,$A$67,"consensus.vaactuals")</f>
        <v>398.52515066256302</v>
      </c>
      <c r="J70" s="9">
        <f>_xll.VAData($A$6,J$4,$A$67,"consensus.vaactuals")</f>
        <v>436.00968797456511</v>
      </c>
    </row>
    <row r="71" spans="1:10" s="6" customFormat="1">
      <c r="A71" s="7" t="s">
        <v>3</v>
      </c>
      <c r="B71" s="7"/>
      <c r="C71" s="24"/>
      <c r="D71" s="24"/>
      <c r="E71" s="24"/>
      <c r="F71" s="24">
        <f>_xll.VADesc(F70,"Median")</f>
        <v>74.250687630480101</v>
      </c>
      <c r="G71" s="24">
        <f>_xll.VADesc(G70,"Median")</f>
        <v>324.42534381524001</v>
      </c>
      <c r="H71" s="24">
        <f>_xll.VADesc(H70,"Median")</f>
        <v>358.922805373014</v>
      </c>
      <c r="I71" s="24">
        <f>_xll.VADesc(I70,"Median")</f>
        <v>396.35152632798201</v>
      </c>
      <c r="J71" s="24">
        <f>_xll.VADesc(J70,"Median")</f>
        <v>434.22921496630249</v>
      </c>
    </row>
    <row r="72" spans="1:10" s="6" customFormat="1">
      <c r="A72" s="7" t="s">
        <v>4</v>
      </c>
      <c r="B72" s="7"/>
      <c r="C72" s="24"/>
      <c r="D72" s="24"/>
      <c r="E72" s="24"/>
      <c r="F72" s="24">
        <f>_xll.VADesc(F70,"Min")</f>
        <v>61.733499999999999</v>
      </c>
      <c r="G72" s="24">
        <f>_xll.VADesc(G70,"Min")</f>
        <v>311.5335</v>
      </c>
      <c r="H72" s="24">
        <f>_xll.VADesc(H70,"Min")</f>
        <v>327.92554710425696</v>
      </c>
      <c r="I72" s="24">
        <f>_xll.VADesc(I70,"Min")</f>
        <v>364.39751073493898</v>
      </c>
      <c r="J72" s="24">
        <f>_xll.VADesc(J70,"Min")</f>
        <v>392.680400754147</v>
      </c>
    </row>
    <row r="73" spans="1:10" s="44" customFormat="1">
      <c r="A73" s="43" t="s">
        <v>20</v>
      </c>
      <c r="B73" s="43"/>
      <c r="C73" s="43"/>
      <c r="D73" s="43"/>
      <c r="E73" s="43"/>
      <c r="F73" s="43"/>
      <c r="G73" s="43"/>
      <c r="H73" s="43"/>
      <c r="I73" s="43"/>
      <c r="J73" s="43"/>
    </row>
    <row r="74" spans="1:10">
      <c r="A74" s="2" t="s">
        <v>0</v>
      </c>
      <c r="B74" s="2"/>
      <c r="C74" s="23"/>
      <c r="D74" s="23"/>
      <c r="E74" s="23"/>
      <c r="F74" s="23" t="str">
        <f>_xll.VADesc(F76,"SourceCount")</f>
        <v>3</v>
      </c>
      <c r="G74" s="23" t="str">
        <f>_xll.VADesc(G76,"SourceCount")</f>
        <v>5</v>
      </c>
      <c r="H74" s="23" t="str">
        <f>_xll.VADesc(H76,"SourceCount")</f>
        <v>5</v>
      </c>
      <c r="I74" s="23" t="str">
        <f>_xll.VADesc(I76,"SourceCount")</f>
        <v>5</v>
      </c>
      <c r="J74" s="23" t="str">
        <f>_xll.VADesc(J76,"SourceCount")</f>
        <v>5</v>
      </c>
    </row>
    <row r="75" spans="1:10" s="6" customFormat="1">
      <c r="A75" s="7" t="s">
        <v>1</v>
      </c>
      <c r="B75" s="7"/>
      <c r="C75" s="24"/>
      <c r="D75" s="24"/>
      <c r="E75" s="24"/>
      <c r="F75" s="24">
        <f>_xll.VADesc(F76,"Max")</f>
        <v>155.22548000000009</v>
      </c>
      <c r="G75" s="24">
        <f>_xll.VADesc(G76,"Max")</f>
        <v>516.52548000000002</v>
      </c>
      <c r="H75" s="24">
        <f>_xll.VADesc(H76,"Max")</f>
        <v>595.55174186182205</v>
      </c>
      <c r="I75" s="24">
        <f>_xll.VADesc(I76,"Max")</f>
        <v>729.47978162229799</v>
      </c>
      <c r="J75" s="24">
        <f>_xll.VADesc(J76,"Max")</f>
        <v>784.79581608049409</v>
      </c>
    </row>
    <row r="76" spans="1:10" s="8" customFormat="1">
      <c r="A76" s="9" t="s">
        <v>2</v>
      </c>
      <c r="B76" s="9"/>
      <c r="C76" s="28">
        <f>_xll.VAData($A$6,C$4,$A$73,"VA Actuals","CD")</f>
        <v>119.854</v>
      </c>
      <c r="D76" s="28">
        <f>_xll.VAData($A$6,D$4,$A$73,"VA Actuals","CD")</f>
        <v>120.39</v>
      </c>
      <c r="E76" s="28">
        <f>_xll.VAData($A$6,E$4,$A$73,"VA Actuals","CD")</f>
        <v>121.09399999999999</v>
      </c>
      <c r="F76" s="9">
        <f>_xll.VAData($A$6,F$4,$A$73,"consensus.vaactuals")</f>
        <v>139.31127034977035</v>
      </c>
      <c r="G76" s="9">
        <f>_xll.VAData($A$6,G$4,$A$73,"consensus.vaactuals")</f>
        <v>497.544827379178</v>
      </c>
      <c r="H76" s="9">
        <f>_xll.VAData($A$6,H$4,$A$73,"consensus.vaactuals")</f>
        <v>560.3570708655584</v>
      </c>
      <c r="I76" s="9">
        <f>_xll.VAData($A$6,I$4,$A$73,"consensus.vaactuals")</f>
        <v>633.88760486224987</v>
      </c>
      <c r="J76" s="9">
        <f>_xll.VAData($A$6,J$4,$A$73,"consensus.vaactuals")</f>
        <v>709.96064256719342</v>
      </c>
    </row>
    <row r="77" spans="1:10" s="6" customFormat="1">
      <c r="A77" s="7" t="s">
        <v>3</v>
      </c>
      <c r="B77" s="7"/>
      <c r="C77" s="24"/>
      <c r="D77" s="24"/>
      <c r="E77" s="24"/>
      <c r="F77" s="24">
        <f>_xll.VADesc(F76,"Median")</f>
        <v>139.07416104931102</v>
      </c>
      <c r="G77" s="24">
        <f>_xll.VADesc(G76,"Median")</f>
        <v>496.25</v>
      </c>
      <c r="H77" s="24">
        <f>_xll.VADesc(H76,"Median")</f>
        <v>558.465561104568</v>
      </c>
      <c r="I77" s="24">
        <f>_xll.VADesc(I76,"Median")</f>
        <v>597.306220985447</v>
      </c>
      <c r="J77" s="24">
        <f>_xll.VADesc(J76,"Median")</f>
        <v>687.600708926945</v>
      </c>
    </row>
    <row r="78" spans="1:10" s="6" customFormat="1">
      <c r="A78" s="7" t="s">
        <v>4</v>
      </c>
      <c r="B78" s="7"/>
      <c r="C78" s="24"/>
      <c r="D78" s="24"/>
      <c r="E78" s="24"/>
      <c r="F78" s="24">
        <f>_xll.VADesc(F76,"Min")</f>
        <v>123.63417</v>
      </c>
      <c r="G78" s="24">
        <f>_xll.VADesc(G76,"Min")</f>
        <v>484.97217000000001</v>
      </c>
      <c r="H78" s="24">
        <f>_xll.VADesc(H76,"Min")</f>
        <v>538.34216727507305</v>
      </c>
      <c r="I78" s="24">
        <f>_xll.VADesc(I76,"Min")</f>
        <v>585</v>
      </c>
      <c r="J78" s="24">
        <f>_xll.VADesc(J76,"Min")</f>
        <v>642.9991337814979</v>
      </c>
    </row>
    <row r="79" spans="1:10" s="44" customFormat="1">
      <c r="A79" s="43" t="s">
        <v>21</v>
      </c>
      <c r="B79" s="43" t="s">
        <v>47</v>
      </c>
      <c r="C79" s="43"/>
      <c r="D79" s="43"/>
      <c r="E79" s="43"/>
      <c r="F79" s="43"/>
      <c r="G79" s="43"/>
      <c r="H79" s="43"/>
      <c r="I79" s="43"/>
      <c r="J79" s="43"/>
    </row>
    <row r="80" spans="1:10">
      <c r="A80" s="2" t="s">
        <v>0</v>
      </c>
      <c r="B80" s="2"/>
      <c r="C80" s="23"/>
      <c r="D80" s="23"/>
      <c r="E80" s="23"/>
      <c r="F80" s="23" t="str">
        <f>_xll.VADesc(F82,"SourceCount")</f>
        <v>11</v>
      </c>
      <c r="G80" s="23" t="str">
        <f>_xll.VADesc(G82,"SourceCount")</f>
        <v>11</v>
      </c>
      <c r="H80" s="23" t="str">
        <f>_xll.VADesc(H82,"SourceCount")</f>
        <v>11</v>
      </c>
      <c r="I80" s="23" t="str">
        <f>_xll.VADesc(I82,"SourceCount")</f>
        <v>11</v>
      </c>
      <c r="J80" s="23" t="str">
        <f>_xll.VADesc(J82,"SourceCount")</f>
        <v>10</v>
      </c>
    </row>
    <row r="81" spans="1:10" s="6" customFormat="1">
      <c r="A81" s="7" t="s">
        <v>1</v>
      </c>
      <c r="B81" s="7"/>
      <c r="C81" s="24"/>
      <c r="D81" s="24"/>
      <c r="E81" s="24"/>
      <c r="F81" s="24">
        <f>_xll.VADesc(F82,"Max")</f>
        <v>198.46241401842201</v>
      </c>
      <c r="G81" s="24">
        <f>_xll.VADesc(G82,"Max")</f>
        <v>832.63441401842204</v>
      </c>
      <c r="H81" s="24">
        <f>_xll.VADesc(H82,"Max")</f>
        <v>884.26937229999999</v>
      </c>
      <c r="I81" s="24">
        <f>_xll.VADesc(I82,"Max")</f>
        <v>956.60133636699993</v>
      </c>
      <c r="J81" s="24">
        <f>_xll.VADesc(J82,"Max")</f>
        <v>1060.79126760791</v>
      </c>
    </row>
    <row r="82" spans="1:10" s="8" customFormat="1">
      <c r="A82" s="9" t="s">
        <v>2</v>
      </c>
      <c r="B82" s="9"/>
      <c r="C82" s="28">
        <f>_xll.VAData($A$6,C$4,$A$79,"VA Actuals","CD")</f>
        <v>210.17</v>
      </c>
      <c r="D82" s="28">
        <f>_xll.VAData($A$6,D$4,$A$79,"VA Actuals","CD")</f>
        <v>209.33</v>
      </c>
      <c r="E82" s="28">
        <f>_xll.VAData($A$6,E$4,$A$79,"VA Actuals","CD")</f>
        <v>214.67500000000001</v>
      </c>
      <c r="F82" s="9">
        <f>_xll.VAData($A$6,F$4,$A$79,"consensus.vaactuals")</f>
        <v>156.67453452526053</v>
      </c>
      <c r="G82" s="9">
        <f>_xll.VAData($A$6,G$4,$A$79,"consensus.vaactuals")</f>
        <v>781.95100797980592</v>
      </c>
      <c r="H82" s="9">
        <f>_xll.VAData($A$6,H$4,$A$79,"consensus.vaactuals")</f>
        <v>764.84767632871433</v>
      </c>
      <c r="I82" s="9">
        <f>_xll.VAData($A$6,I$4,$A$79,"consensus.vaactuals")</f>
        <v>772.37392735638309</v>
      </c>
      <c r="J82" s="9">
        <f>_xll.VAData($A$6,J$4,$A$79,"consensus.vaactuals")</f>
        <v>805.16619162940674</v>
      </c>
    </row>
    <row r="83" spans="1:10" s="6" customFormat="1">
      <c r="A83" s="7" t="s">
        <v>3</v>
      </c>
      <c r="B83" s="7"/>
      <c r="C83" s="24"/>
      <c r="D83" s="24"/>
      <c r="E83" s="24"/>
      <c r="F83" s="24">
        <f>_xll.VADesc(F82,"Median")</f>
        <v>162.68832414048401</v>
      </c>
      <c r="G83" s="24">
        <f>_xll.VADesc(G82,"Median")</f>
        <v>790.97570729479207</v>
      </c>
      <c r="H83" s="24">
        <f>_xll.VADesc(H82,"Median")</f>
        <v>764.46681712729094</v>
      </c>
      <c r="I83" s="24">
        <f>_xll.VADesc(I82,"Median")</f>
        <v>745.75538165323496</v>
      </c>
      <c r="J83" s="24">
        <f>_xll.VADesc(J82,"Median")</f>
        <v>787.44956896272447</v>
      </c>
    </row>
    <row r="84" spans="1:10" s="6" customFormat="1">
      <c r="A84" s="7" t="s">
        <v>4</v>
      </c>
      <c r="B84" s="7"/>
      <c r="C84" s="24"/>
      <c r="D84" s="24"/>
      <c r="E84" s="24"/>
      <c r="F84" s="24">
        <f>_xll.VADesc(F82,"Min")</f>
        <v>105.054346930493</v>
      </c>
      <c r="G84" s="24">
        <f>_xll.VADesc(G82,"Min")</f>
        <v>717.20307923257394</v>
      </c>
      <c r="H84" s="24">
        <f>_xll.VADesc(H82,"Min")</f>
        <v>629.28318819685308</v>
      </c>
      <c r="I84" s="24">
        <f>_xll.VADesc(I82,"Min")</f>
        <v>616.25799064478895</v>
      </c>
      <c r="J84" s="24">
        <f>_xll.VADesc(J82,"Min")</f>
        <v>567.17097878019899</v>
      </c>
    </row>
    <row r="85" spans="1:10" s="44" customFormat="1">
      <c r="A85" s="43" t="s">
        <v>22</v>
      </c>
      <c r="B85" s="43" t="s">
        <v>48</v>
      </c>
      <c r="C85" s="43"/>
      <c r="D85" s="43"/>
      <c r="E85" s="43"/>
      <c r="F85" s="43"/>
      <c r="G85" s="43"/>
      <c r="H85" s="43"/>
      <c r="I85" s="43"/>
      <c r="J85" s="43"/>
    </row>
    <row r="86" spans="1:10">
      <c r="A86" s="2" t="s">
        <v>0</v>
      </c>
      <c r="B86" s="2"/>
      <c r="C86" s="23"/>
      <c r="D86" s="23"/>
      <c r="E86" s="23"/>
      <c r="F86" s="23" t="str">
        <f>_xll.VADesc(F88,"SourceCount")</f>
        <v>10</v>
      </c>
      <c r="G86" s="23" t="str">
        <f>_xll.VADesc(G88,"SourceCount")</f>
        <v>10</v>
      </c>
      <c r="H86" s="23" t="str">
        <f>_xll.VADesc(H88,"SourceCount")</f>
        <v>11</v>
      </c>
      <c r="I86" s="23" t="str">
        <f>_xll.VADesc(I88,"SourceCount")</f>
        <v>11</v>
      </c>
      <c r="J86" s="23" t="str">
        <f>_xll.VADesc(J88,"SourceCount")</f>
        <v>10</v>
      </c>
    </row>
    <row r="87" spans="1:10" s="6" customFormat="1">
      <c r="A87" s="7" t="s">
        <v>1</v>
      </c>
      <c r="B87" s="7"/>
      <c r="C87" s="24"/>
      <c r="D87" s="24"/>
      <c r="E87" s="24"/>
      <c r="F87" s="24">
        <f>_xll.VADesc(F88,"Max")</f>
        <v>183.24358562552499</v>
      </c>
      <c r="G87" s="24">
        <f>_xll.VADesc(G88,"Max")</f>
        <v>779.14630496445091</v>
      </c>
      <c r="H87" s="24">
        <f>_xll.VADesc(H88,"Max")</f>
        <v>847.56630776308407</v>
      </c>
      <c r="I87" s="24">
        <f>_xll.VADesc(I88,"Max")</f>
        <v>936.91523883032005</v>
      </c>
      <c r="J87" s="24">
        <f>_xll.VADesc(J88,"Max")</f>
        <v>1051.9361532925</v>
      </c>
    </row>
    <row r="88" spans="1:10" s="8" customFormat="1">
      <c r="A88" s="9" t="s">
        <v>2</v>
      </c>
      <c r="B88" s="9"/>
      <c r="C88" s="28">
        <f>_xll.VAData($A$6,C$4,$A$85,"VA Actuals","CD")</f>
        <v>193.18899999999999</v>
      </c>
      <c r="D88" s="28">
        <f>_xll.VAData($A$6,D$4,$A$85,"VA Actuals","CD")</f>
        <v>190.4</v>
      </c>
      <c r="E88" s="28">
        <f>_xll.VAData($A$6,E$4,$A$85,"VA Actuals","CD")</f>
        <v>197.696</v>
      </c>
      <c r="F88" s="9">
        <f>_xll.VAData($A$6,F$4,$A$85,"consensus.vaactuals")</f>
        <v>139.53975560055801</v>
      </c>
      <c r="G88" s="9">
        <f>_xll.VAData($A$6,G$4,$A$85,"consensus.vaactuals")</f>
        <v>730.82352260055791</v>
      </c>
      <c r="H88" s="9">
        <f>_xll.VAData($A$6,H$4,$A$85,"consensus.vaactuals")</f>
        <v>704.89797703455213</v>
      </c>
      <c r="I88" s="9">
        <f>_xll.VAData($A$6,I$4,$A$85,"consensus.vaactuals")</f>
        <v>715.11484447801865</v>
      </c>
      <c r="J88" s="9">
        <f>_xll.VAData($A$6,J$4,$A$85,"consensus.vaactuals")</f>
        <v>746.49478446218416</v>
      </c>
    </row>
    <row r="89" spans="1:10" s="6" customFormat="1">
      <c r="A89" s="7" t="s">
        <v>3</v>
      </c>
      <c r="B89" s="7"/>
      <c r="C89" s="24"/>
      <c r="D89" s="24"/>
      <c r="E89" s="24"/>
      <c r="F89" s="24">
        <f>_xll.VADesc(F88,"Median")</f>
        <v>141.10743298349198</v>
      </c>
      <c r="G89" s="24">
        <f>_xll.VADesc(G88,"Median")</f>
        <v>725.16442847392454</v>
      </c>
      <c r="H89" s="24">
        <f>_xll.VADesc(H88,"Median")</f>
        <v>697.85045809555902</v>
      </c>
      <c r="I89" s="24">
        <f>_xll.VADesc(I88,"Median")</f>
        <v>670.69556009042708</v>
      </c>
      <c r="J89" s="24">
        <f>_xll.VADesc(J88,"Median")</f>
        <v>717.82848553227552</v>
      </c>
    </row>
    <row r="90" spans="1:10" s="6" customFormat="1">
      <c r="A90" s="7" t="s">
        <v>4</v>
      </c>
      <c r="B90" s="7"/>
      <c r="C90" s="24"/>
      <c r="D90" s="24"/>
      <c r="E90" s="24"/>
      <c r="F90" s="24">
        <f>_xll.VADesc(F88,"Min")</f>
        <v>98.178746930493205</v>
      </c>
      <c r="G90" s="24">
        <f>_xll.VADesc(G88,"Min")</f>
        <v>679.45774693049304</v>
      </c>
      <c r="H90" s="24">
        <f>_xll.VADesc(H88,"Min")</f>
        <v>555.48475117441001</v>
      </c>
      <c r="I90" s="24">
        <f>_xll.VADesc(I88,"Min")</f>
        <v>566.29299064478903</v>
      </c>
      <c r="J90" s="24">
        <f>_xll.VADesc(J88,"Min")</f>
        <v>487.69031906266599</v>
      </c>
    </row>
    <row r="91" spans="1:10" s="44" customFormat="1">
      <c r="A91" s="43" t="s">
        <v>23</v>
      </c>
      <c r="B91" s="43"/>
      <c r="C91" s="43"/>
      <c r="D91" s="43"/>
      <c r="E91" s="43"/>
      <c r="F91" s="43"/>
      <c r="G91" s="43"/>
      <c r="H91" s="43"/>
      <c r="I91" s="43"/>
      <c r="J91" s="43"/>
    </row>
    <row r="92" spans="1:10">
      <c r="A92" s="2" t="s">
        <v>0</v>
      </c>
      <c r="B92" s="2"/>
      <c r="C92" s="23"/>
      <c r="D92" s="23"/>
      <c r="E92" s="23"/>
      <c r="F92" s="23" t="str">
        <f>_xll.VADesc(F94,"SourceCount")</f>
        <v>10</v>
      </c>
      <c r="G92" s="23" t="str">
        <f>_xll.VADesc(G94,"SourceCount")</f>
        <v>10</v>
      </c>
      <c r="H92" s="23" t="str">
        <f>_xll.VADesc(H94,"SourceCount")</f>
        <v>11</v>
      </c>
      <c r="I92" s="23" t="str">
        <f>_xll.VADesc(I94,"SourceCount")</f>
        <v>11</v>
      </c>
      <c r="J92" s="23" t="str">
        <f>_xll.VADesc(J94,"SourceCount")</f>
        <v>10</v>
      </c>
    </row>
    <row r="93" spans="1:10" s="6" customFormat="1">
      <c r="A93" s="7" t="s">
        <v>1</v>
      </c>
      <c r="B93" s="7"/>
      <c r="C93" s="24"/>
      <c r="D93" s="24"/>
      <c r="E93" s="24"/>
      <c r="F93" s="24">
        <f>_xll.VADesc(F94,"Max")</f>
        <v>131.9353816503781</v>
      </c>
      <c r="G93" s="24">
        <f>_xll.VADesc(G94,"Max")</f>
        <v>533.91534488806201</v>
      </c>
      <c r="H93" s="24">
        <f>_xll.VADesc(H94,"Max")</f>
        <v>568.78312688699998</v>
      </c>
      <c r="I93" s="24">
        <f>_xll.VADesc(I94,"Max")</f>
        <v>646.47151479292097</v>
      </c>
      <c r="J93" s="24">
        <f>_xll.VADesc(J94,"Max")</f>
        <v>725.83594577182203</v>
      </c>
    </row>
    <row r="94" spans="1:10" s="8" customFormat="1">
      <c r="A94" s="9" t="s">
        <v>2</v>
      </c>
      <c r="B94" s="9"/>
      <c r="C94" s="28">
        <f>_xll.VAData($A$6,C$4,$A$91,"VA Actuals","CD")</f>
        <v>129.88800000000001</v>
      </c>
      <c r="D94" s="28">
        <f>_xll.VAData($A$6,D$4,$A$91,"VA Actuals","CD")</f>
        <v>122.131</v>
      </c>
      <c r="E94" s="28">
        <f>_xll.VAData($A$6,E$4,$A$91,"VA Actuals","CD")</f>
        <v>138.32300000000001</v>
      </c>
      <c r="F94" s="9">
        <f>_xll.VAData($A$6,F$4,$A$91,"consensus.vaactuals")</f>
        <v>98.896279009755119</v>
      </c>
      <c r="G94" s="9">
        <f>_xll.VAData($A$6,G$4,$A$91,"consensus.vaactuals")</f>
        <v>499.49115590975521</v>
      </c>
      <c r="H94" s="9">
        <f>_xll.VAData($A$6,H$4,$A$91,"consensus.vaactuals")</f>
        <v>478.9321496288992</v>
      </c>
      <c r="I94" s="9">
        <f>_xll.VAData($A$6,I$4,$A$91,"consensus.vaactuals")</f>
        <v>485.10416395928246</v>
      </c>
      <c r="J94" s="9">
        <f>_xll.VAData($A$6,J$4,$A$91,"consensus.vaactuals")</f>
        <v>510.41451932261577</v>
      </c>
    </row>
    <row r="95" spans="1:10" s="6" customFormat="1">
      <c r="A95" s="7" t="s">
        <v>3</v>
      </c>
      <c r="B95" s="7"/>
      <c r="C95" s="24"/>
      <c r="D95" s="24"/>
      <c r="E95" s="24"/>
      <c r="F95" s="24">
        <f>_xll.VADesc(F94,"Median")</f>
        <v>102.697212865769</v>
      </c>
      <c r="G95" s="24">
        <f>_xll.VADesc(G94,"Median")</f>
        <v>496.01792930784853</v>
      </c>
      <c r="H95" s="24">
        <f>_xll.VADesc(H94,"Median")</f>
        <v>481.57692639599503</v>
      </c>
      <c r="I95" s="24">
        <f>_xll.VADesc(I94,"Median")</f>
        <v>468.57496146011101</v>
      </c>
      <c r="J95" s="24">
        <f>_xll.VADesc(J94,"Median")</f>
        <v>493.97825992241798</v>
      </c>
    </row>
    <row r="96" spans="1:10" s="6" customFormat="1">
      <c r="A96" s="7" t="s">
        <v>4</v>
      </c>
      <c r="B96" s="7"/>
      <c r="C96" s="24"/>
      <c r="D96" s="24"/>
      <c r="E96" s="24"/>
      <c r="F96" s="24">
        <f>_xll.VADesc(F94,"Min")</f>
        <v>65.380344888062197</v>
      </c>
      <c r="G96" s="24">
        <f>_xll.VADesc(G94,"Min")</f>
        <v>466.32527481686299</v>
      </c>
      <c r="H96" s="24">
        <f>_xll.VADesc(H94,"Min")</f>
        <v>383.28447831034305</v>
      </c>
      <c r="I96" s="24">
        <f>_xll.VADesc(I94,"Min")</f>
        <v>351.10165419976903</v>
      </c>
      <c r="J96" s="24">
        <f>_xll.VADesc(J94,"Min")</f>
        <v>336.50632015324004</v>
      </c>
    </row>
    <row r="97" spans="1:10" s="44" customFormat="1">
      <c r="A97" s="43" t="s">
        <v>24</v>
      </c>
      <c r="B97" s="43"/>
      <c r="C97" s="43"/>
      <c r="D97" s="43"/>
      <c r="E97" s="43"/>
      <c r="F97" s="43"/>
      <c r="G97" s="43"/>
      <c r="H97" s="43"/>
      <c r="I97" s="43"/>
      <c r="J97" s="43"/>
    </row>
    <row r="98" spans="1:10">
      <c r="A98" s="2" t="s">
        <v>0</v>
      </c>
      <c r="B98" s="2"/>
      <c r="C98" s="23"/>
      <c r="D98" s="23"/>
      <c r="E98" s="23"/>
      <c r="F98" s="23" t="str">
        <f>_xll.VADesc(F100,"SourceCount")</f>
        <v>10</v>
      </c>
      <c r="G98" s="23" t="str">
        <f>_xll.VADesc(G100,"SourceCount")</f>
        <v>10</v>
      </c>
      <c r="H98" s="23" t="str">
        <f>_xll.VADesc(H100,"SourceCount")</f>
        <v>11</v>
      </c>
      <c r="I98" s="23" t="str">
        <f>_xll.VADesc(I100,"SourceCount")</f>
        <v>11</v>
      </c>
      <c r="J98" s="23" t="str">
        <f>_xll.VADesc(J100,"SourceCount")</f>
        <v>10</v>
      </c>
    </row>
    <row r="99" spans="1:10" s="6" customFormat="1">
      <c r="A99" s="7" t="s">
        <v>1</v>
      </c>
      <c r="B99" s="7"/>
      <c r="C99" s="24"/>
      <c r="D99" s="24"/>
      <c r="E99" s="24"/>
      <c r="F99" s="24">
        <f>_xll.VADesc(F100,"Max")</f>
        <v>104.52853154303101</v>
      </c>
      <c r="G99" s="24">
        <f>_xll.VADesc(G100,"Max")</f>
        <v>421.783064326182</v>
      </c>
      <c r="H99" s="24">
        <f>_xll.VADesc(H100,"Max")</f>
        <v>457.07242620126601</v>
      </c>
      <c r="I99" s="24">
        <f>_xll.VADesc(I100,"Max")</f>
        <v>566.95439479292099</v>
      </c>
      <c r="J99" s="24">
        <f>_xll.VADesc(J100,"Max")</f>
        <v>630.65339697660204</v>
      </c>
    </row>
    <row r="100" spans="1:10" s="8" customFormat="1">
      <c r="A100" s="9" t="s">
        <v>2</v>
      </c>
      <c r="B100" s="9"/>
      <c r="C100" s="55">
        <f>_xll.VAData($A$6,C$4,$A$97,"VA Actuals","CD")</f>
        <v>102.14</v>
      </c>
      <c r="D100" s="28">
        <f>_xll.VAData($A$6,D$4,$A$97,"VA Actuals","CD")</f>
        <v>93.495999999999995</v>
      </c>
      <c r="E100" s="28">
        <f>_xll.VAData($A$6,E$4,$A$97,"VA Actuals","CD")</f>
        <v>111.11799999999999</v>
      </c>
      <c r="F100" s="9">
        <f>_xll.VAData($A$6,F$4,$A$97,"consensus.vaactuals")</f>
        <v>73.975622138087502</v>
      </c>
      <c r="G100" s="9">
        <f>_xll.VAData($A$6,G$4,$A$97,"consensus.vaactuals")</f>
        <v>390.90919903808748</v>
      </c>
      <c r="H100" s="9">
        <f>_xll.VAData($A$6,H$4,$A$97,"consensus.vaactuals")</f>
        <v>375.69069521686794</v>
      </c>
      <c r="I100" s="9">
        <f>_xll.VAData($A$6,I$4,$A$97,"consensus.vaactuals")</f>
        <v>386.02502118865254</v>
      </c>
      <c r="J100" s="9">
        <f>_xll.VAData($A$6,J$4,$A$97,"consensus.vaactuals")</f>
        <v>412.56510047706649</v>
      </c>
    </row>
    <row r="101" spans="1:10" s="6" customFormat="1">
      <c r="A101" s="7" t="s">
        <v>3</v>
      </c>
      <c r="B101" s="7"/>
      <c r="C101" s="24"/>
      <c r="D101" s="24"/>
      <c r="E101" s="24"/>
      <c r="F101" s="24">
        <f>_xll.VADesc(F100,"Median")</f>
        <v>84.234338696164997</v>
      </c>
      <c r="G101" s="24">
        <f>_xll.VADesc(G100,"Median")</f>
        <v>391.66660226040898</v>
      </c>
      <c r="H101" s="24">
        <f>_xll.VADesc(H100,"Median")</f>
        <v>382.66038438349096</v>
      </c>
      <c r="I101" s="24">
        <f>_xll.VADesc(I100,"Median")</f>
        <v>371.50641519006996</v>
      </c>
      <c r="J101" s="24">
        <f>_xll.VADesc(J100,"Median")</f>
        <v>405.20023207568249</v>
      </c>
    </row>
    <row r="102" spans="1:10" s="6" customFormat="1">
      <c r="A102" s="7" t="s">
        <v>4</v>
      </c>
      <c r="B102" s="7"/>
      <c r="C102" s="24"/>
      <c r="D102" s="24"/>
      <c r="E102" s="24"/>
      <c r="F102" s="24">
        <f>_xll.VADesc(F100,"Min")</f>
        <v>23.152664888062201</v>
      </c>
      <c r="G102" s="24">
        <f>_xll.VADesc(G100,"Min")</f>
        <v>362.95789417303098</v>
      </c>
      <c r="H102" s="24">
        <f>_xll.VADesc(H100,"Min")</f>
        <v>316.58840520435103</v>
      </c>
      <c r="I102" s="24">
        <f>_xll.VADesc(I100,"Min")</f>
        <v>283.51531930308505</v>
      </c>
      <c r="J102" s="24">
        <f>_xll.VADesc(J100,"Min")</f>
        <v>246.396441717903</v>
      </c>
    </row>
    <row r="103" spans="1:10" s="5" customFormat="1" hidden="1">
      <c r="A103" s="1" t="s">
        <v>5</v>
      </c>
      <c r="B103" s="1"/>
      <c r="C103" s="1"/>
      <c r="D103" s="1"/>
      <c r="E103" s="1"/>
      <c r="F103" s="1"/>
      <c r="G103" s="1"/>
      <c r="H103" s="1"/>
      <c r="I103" s="1"/>
      <c r="J103" s="1"/>
    </row>
    <row r="104" spans="1:10" hidden="1">
      <c r="A104" s="2" t="s">
        <v>0</v>
      </c>
      <c r="B104" s="2"/>
      <c r="C104" s="2"/>
      <c r="D104" s="2"/>
      <c r="E104" s="2"/>
      <c r="F104" s="2"/>
      <c r="G104" s="2" t="s">
        <v>6</v>
      </c>
      <c r="H104" s="2" t="s">
        <v>6</v>
      </c>
      <c r="I104" s="2" t="s">
        <v>6</v>
      </c>
      <c r="J104" s="2" t="s">
        <v>6</v>
      </c>
    </row>
    <row r="105" spans="1:10" s="6" customFormat="1" hidden="1">
      <c r="A105" s="7" t="s">
        <v>1</v>
      </c>
      <c r="B105" s="7"/>
      <c r="C105" s="7"/>
      <c r="D105" s="7"/>
      <c r="E105" s="7"/>
      <c r="F105" s="7"/>
      <c r="G105" s="7" t="s">
        <v>6</v>
      </c>
      <c r="H105" s="7" t="s">
        <v>6</v>
      </c>
      <c r="I105" s="7" t="s">
        <v>6</v>
      </c>
      <c r="J105" s="7" t="s">
        <v>6</v>
      </c>
    </row>
    <row r="106" spans="1:10" s="8" customFormat="1" hidden="1">
      <c r="A106" s="9" t="s">
        <v>2</v>
      </c>
      <c r="B106" s="9"/>
      <c r="C106" s="9"/>
      <c r="D106" s="9"/>
      <c r="E106" s="9"/>
      <c r="F106" s="9"/>
      <c r="G106" s="9" t="s">
        <v>6</v>
      </c>
      <c r="H106" s="9" t="s">
        <v>6</v>
      </c>
      <c r="I106" s="9" t="s">
        <v>6</v>
      </c>
      <c r="J106" s="9" t="s">
        <v>6</v>
      </c>
    </row>
    <row r="107" spans="1:10" s="6" customFormat="1" hidden="1">
      <c r="A107" s="7" t="s">
        <v>3</v>
      </c>
      <c r="B107" s="7"/>
      <c r="C107" s="7"/>
      <c r="D107" s="7"/>
      <c r="E107" s="7"/>
      <c r="F107" s="7"/>
      <c r="G107" s="7" t="s">
        <v>6</v>
      </c>
      <c r="H107" s="7" t="s">
        <v>6</v>
      </c>
      <c r="I107" s="7" t="s">
        <v>6</v>
      </c>
      <c r="J107" s="7" t="s">
        <v>6</v>
      </c>
    </row>
    <row r="108" spans="1:10" s="6" customFormat="1" hidden="1">
      <c r="A108" s="7" t="s">
        <v>4</v>
      </c>
      <c r="B108" s="7"/>
      <c r="C108" s="7"/>
      <c r="D108" s="7"/>
      <c r="E108" s="7"/>
      <c r="F108" s="7"/>
      <c r="G108" s="7" t="s">
        <v>6</v>
      </c>
      <c r="H108" s="7" t="s">
        <v>6</v>
      </c>
      <c r="I108" s="7" t="s">
        <v>6</v>
      </c>
      <c r="J108" s="7" t="s">
        <v>6</v>
      </c>
    </row>
    <row r="109" spans="1:10" s="44" customFormat="1">
      <c r="A109" s="43" t="s">
        <v>25</v>
      </c>
      <c r="B109" s="43"/>
      <c r="C109" s="43"/>
      <c r="D109" s="43"/>
      <c r="E109" s="43"/>
      <c r="F109" s="43"/>
      <c r="G109" s="43"/>
      <c r="H109" s="43"/>
      <c r="I109" s="43"/>
      <c r="J109" s="43"/>
    </row>
    <row r="110" spans="1:10">
      <c r="A110" s="2" t="s">
        <v>0</v>
      </c>
      <c r="B110" s="2"/>
      <c r="C110" s="26"/>
      <c r="D110" s="26"/>
      <c r="E110" s="26"/>
      <c r="F110" s="26" t="str">
        <f>_xll.VADesc(F112,"SourceCount")</f>
        <v>6</v>
      </c>
      <c r="G110" s="26" t="str">
        <f>_xll.VADesc(G112,"SourceCount")</f>
        <v>6</v>
      </c>
      <c r="H110" s="26" t="str">
        <f>_xll.VADesc(H112,"SourceCount")</f>
        <v>7</v>
      </c>
      <c r="I110" s="26" t="str">
        <f>_xll.VADesc(I112,"SourceCount")</f>
        <v>7</v>
      </c>
      <c r="J110" s="26" t="str">
        <f>_xll.VADesc(J112,"SourceCount")</f>
        <v>6</v>
      </c>
    </row>
    <row r="111" spans="1:10" s="10" customFormat="1">
      <c r="A111" s="11" t="s">
        <v>1</v>
      </c>
      <c r="B111" s="11"/>
      <c r="C111" s="26"/>
      <c r="D111" s="26"/>
      <c r="E111" s="26"/>
      <c r="F111" s="26">
        <f>_xll.VADesc(F112,"Max")</f>
        <v>0.55981432917218998</v>
      </c>
      <c r="G111" s="26">
        <f>_xll.VADesc(G112,"Max")</f>
        <v>2.2028198990093801</v>
      </c>
      <c r="H111" s="26">
        <f>_xll.VADesc(H112,"Max")</f>
        <v>2.3118799767174498</v>
      </c>
      <c r="I111" s="26">
        <f>_xll.VADesc(I112,"Max")</f>
        <v>2.3494654139526001</v>
      </c>
      <c r="J111" s="26">
        <f>_xll.VADesc(J112,"Max")</f>
        <v>2.5083180675682502</v>
      </c>
    </row>
    <row r="112" spans="1:10" s="12" customFormat="1">
      <c r="A112" s="13" t="s">
        <v>2</v>
      </c>
      <c r="B112" s="13"/>
      <c r="C112" s="50">
        <f>_xll.VAData($A$6,C$4,$A$109,"VA Actuals","CD")</f>
        <v>0.54702227934875702</v>
      </c>
      <c r="D112" s="50">
        <f>_xll.VAData($A$6,D$4,$A$109,"VA Actuals","CD")</f>
        <v>0.50062660668380499</v>
      </c>
      <c r="E112" s="50">
        <f>_xll.VAData($A$6,E$4,$A$109,"VA Actuals","CD")</f>
        <v>0.59535668380462703</v>
      </c>
      <c r="F112" s="27">
        <f>_xll.VAData($A$6,F$4,$A$109,"consensus.vaactuals")</f>
        <v>0.41009764191515902</v>
      </c>
      <c r="G112" s="27">
        <f>_xll.VAData($A$6,G$4,$A$109,"consensus.vaactuals")</f>
        <v>2.048142253405218</v>
      </c>
      <c r="H112" s="27">
        <f>_xll.VAData($A$6,H$4,$A$109,"consensus.vaactuals")</f>
        <v>1.956432788744273</v>
      </c>
      <c r="I112" s="27">
        <f>_xll.VAData($A$6,I$4,$A$109,"consensus.vaactuals")</f>
        <v>1.977624073359441</v>
      </c>
      <c r="J112" s="27">
        <f>_xll.VAData($A$6,J$4,$A$109,"consensus.vaactuals")</f>
        <v>1.992161763908088</v>
      </c>
    </row>
    <row r="113" spans="1:10" s="10" customFormat="1">
      <c r="A113" s="11" t="s">
        <v>3</v>
      </c>
      <c r="B113" s="11"/>
      <c r="C113" s="26"/>
      <c r="D113" s="26"/>
      <c r="E113" s="26"/>
      <c r="F113" s="26">
        <f>_xll.VADesc(F112,"Median")</f>
        <v>0.41533625173888999</v>
      </c>
      <c r="G113" s="26">
        <f>_xll.VADesc(G112,"Median")</f>
        <v>2.041337132737175</v>
      </c>
      <c r="H113" s="26">
        <f>_xll.VADesc(H112,"Median")</f>
        <v>2.04938080753797</v>
      </c>
      <c r="I113" s="26">
        <f>_xll.VADesc(I112,"Median")</f>
        <v>1.99793090833012</v>
      </c>
      <c r="J113" s="26">
        <f>_xll.VADesc(J112,"Median")</f>
        <v>2.0662949259761501</v>
      </c>
    </row>
    <row r="114" spans="1:10" s="10" customFormat="1">
      <c r="A114" s="11" t="s">
        <v>4</v>
      </c>
      <c r="B114" s="11"/>
      <c r="C114" s="26"/>
      <c r="D114" s="26"/>
      <c r="E114" s="26"/>
      <c r="F114" s="26">
        <f>_xll.VADesc(F112,"Min")</f>
        <v>0.30100628841597799</v>
      </c>
      <c r="G114" s="26">
        <f>_xll.VADesc(G112,"Min")</f>
        <v>1.94386190109807</v>
      </c>
      <c r="H114" s="26">
        <f>_xll.VADesc(H112,"Min")</f>
        <v>1.69552487791533</v>
      </c>
      <c r="I114" s="26">
        <f>_xll.VADesc(I112,"Min")</f>
        <v>1.6825762902114201</v>
      </c>
      <c r="J114" s="26">
        <f>_xll.VADesc(J112,"Min")</f>
        <v>1.3196039080864601</v>
      </c>
    </row>
    <row r="115" spans="1:10" s="44" customFormat="1">
      <c r="A115" s="43" t="s">
        <v>26</v>
      </c>
      <c r="B115" s="43"/>
      <c r="C115" s="43"/>
      <c r="D115" s="43"/>
      <c r="E115" s="43"/>
      <c r="F115" s="43"/>
      <c r="G115" s="43"/>
      <c r="H115" s="43"/>
      <c r="I115" s="43"/>
      <c r="J115" s="43"/>
    </row>
    <row r="116" spans="1:10">
      <c r="A116" s="2" t="s">
        <v>0</v>
      </c>
      <c r="B116" s="2"/>
      <c r="C116" s="26"/>
      <c r="D116" s="26"/>
      <c r="E116" s="26"/>
      <c r="F116" s="26"/>
      <c r="G116" s="26" t="str">
        <f>_xll.VADesc(G118,"SourceCount")</f>
        <v>9</v>
      </c>
      <c r="H116" s="26" t="str">
        <f>_xll.VADesc(H118,"SourceCount")</f>
        <v>9</v>
      </c>
      <c r="I116" s="26" t="str">
        <f>_xll.VADesc(I118,"SourceCount")</f>
        <v>10</v>
      </c>
      <c r="J116" s="26" t="str">
        <f>_xll.VADesc(J118,"SourceCount")</f>
        <v>9</v>
      </c>
    </row>
    <row r="117" spans="1:10" s="10" customFormat="1">
      <c r="A117" s="11" t="s">
        <v>1</v>
      </c>
      <c r="B117" s="11"/>
      <c r="C117" s="26"/>
      <c r="D117" s="26"/>
      <c r="E117" s="26"/>
      <c r="F117" s="26"/>
      <c r="G117" s="26">
        <f>_xll.VADesc(G118,"Max")</f>
        <v>0.5</v>
      </c>
      <c r="H117" s="26">
        <f>_xll.VADesc(H118,"Max")</f>
        <v>0.5</v>
      </c>
      <c r="I117" s="26">
        <f>_xll.VADesc(I118,"Max")</f>
        <v>0.5</v>
      </c>
      <c r="J117" s="26">
        <f>_xll.VADesc(J118,"Max")</f>
        <v>0.5</v>
      </c>
    </row>
    <row r="118" spans="1:10" s="12" customFormat="1">
      <c r="A118" s="13" t="s">
        <v>2</v>
      </c>
      <c r="B118" s="13"/>
      <c r="C118" s="27"/>
      <c r="D118" s="27"/>
      <c r="E118" s="27"/>
      <c r="F118" s="27"/>
      <c r="G118" s="27">
        <f>_xll.VAData($A$6,G$4,$A$115,"consensus.vaactuals")</f>
        <v>0.5</v>
      </c>
      <c r="H118" s="27">
        <f>_xll.VAData($A$6,H$4,$A$115,"consensus.vaactuals")</f>
        <v>0.5</v>
      </c>
      <c r="I118" s="27">
        <f>_xll.VAData($A$6,I$4,$A$115,"consensus.vaactuals")</f>
        <v>0.5</v>
      </c>
      <c r="J118" s="27">
        <f>_xll.VAData($A$6,J$4,$A$115,"consensus.vaactuals")</f>
        <v>0.5</v>
      </c>
    </row>
    <row r="119" spans="1:10" s="10" customFormat="1">
      <c r="A119" s="11" t="s">
        <v>3</v>
      </c>
      <c r="B119" s="11"/>
      <c r="C119" s="26"/>
      <c r="D119" s="26"/>
      <c r="E119" s="26"/>
      <c r="F119" s="26"/>
      <c r="G119" s="26">
        <f>_xll.VADesc(G118,"Median")</f>
        <v>0.5</v>
      </c>
      <c r="H119" s="26">
        <f>_xll.VADesc(H118,"Median")</f>
        <v>0.5</v>
      </c>
      <c r="I119" s="26">
        <f>_xll.VADesc(I118,"Median")</f>
        <v>0.5</v>
      </c>
      <c r="J119" s="26">
        <f>_xll.VADesc(J118,"Median")</f>
        <v>0.5</v>
      </c>
    </row>
    <row r="120" spans="1:10" s="10" customFormat="1" ht="16.350000000000001" customHeight="1">
      <c r="A120" s="11" t="s">
        <v>4</v>
      </c>
      <c r="B120" s="11"/>
      <c r="C120" s="26"/>
      <c r="D120" s="26"/>
      <c r="E120" s="26"/>
      <c r="F120" s="26"/>
      <c r="G120" s="26">
        <f>_xll.VADesc(G118,"Min")</f>
        <v>0.5</v>
      </c>
      <c r="H120" s="26">
        <f>_xll.VADesc(H118,"Min")</f>
        <v>0.5</v>
      </c>
      <c r="I120" s="26">
        <f>_xll.VADesc(I118,"Min")</f>
        <v>0.5</v>
      </c>
      <c r="J120" s="26">
        <f>_xll.VADesc(J118,"Min")</f>
        <v>0.5</v>
      </c>
    </row>
    <row r="121" spans="1:10" s="44" customFormat="1">
      <c r="A121" s="43" t="s">
        <v>7</v>
      </c>
      <c r="B121" s="43"/>
      <c r="C121" s="43"/>
      <c r="D121" s="43"/>
      <c r="E121" s="43"/>
      <c r="F121" s="43"/>
      <c r="G121" s="43"/>
      <c r="H121" s="43"/>
      <c r="I121" s="43"/>
      <c r="J121" s="43"/>
    </row>
    <row r="122" spans="1:10">
      <c r="A122" s="2" t="s">
        <v>0</v>
      </c>
      <c r="B122" s="2"/>
      <c r="C122" s="26"/>
      <c r="D122" s="26"/>
      <c r="E122" s="26"/>
      <c r="F122" s="26" t="str">
        <f>_xll.VADesc(F124,"SourceCount")</f>
        <v>8</v>
      </c>
      <c r="G122" s="26" t="str">
        <f>_xll.VADesc(G124,"SourceCount")</f>
        <v>10</v>
      </c>
      <c r="H122" s="26" t="str">
        <f>_xll.VADesc(H124,"SourceCount")</f>
        <v>10</v>
      </c>
      <c r="I122" s="26" t="str">
        <f>_xll.VADesc(I124,"SourceCount")</f>
        <v>10</v>
      </c>
      <c r="J122" s="26" t="str">
        <f>_xll.VADesc(J124,"SourceCount")</f>
        <v>9</v>
      </c>
    </row>
    <row r="123" spans="1:10" s="6" customFormat="1">
      <c r="A123" s="7" t="s">
        <v>1</v>
      </c>
      <c r="B123" s="7"/>
      <c r="C123" s="26"/>
      <c r="D123" s="26"/>
      <c r="E123" s="26"/>
      <c r="F123" s="29">
        <f>_xll.VADesc(F124,"Max")</f>
        <v>419.06701785893102</v>
      </c>
      <c r="G123" s="29">
        <f>_xll.VADesc(G124,"Max")</f>
        <v>767.657017858931</v>
      </c>
      <c r="H123" s="29">
        <f>_xll.VADesc(H124,"Max")</f>
        <v>1186.4635693211999</v>
      </c>
      <c r="I123" s="29">
        <f>_xll.VADesc(I124,"Max")</f>
        <v>1012.44598989986</v>
      </c>
      <c r="J123" s="29">
        <f>_xll.VADesc(J124,"Max")</f>
        <v>980.436255033978</v>
      </c>
    </row>
    <row r="124" spans="1:10" s="8" customFormat="1">
      <c r="A124" s="9" t="s">
        <v>2</v>
      </c>
      <c r="B124" s="9"/>
      <c r="C124" s="28">
        <f>_xll.VAData($A$6,C$4,$A$121,"VA Actuals","CD")</f>
        <v>82.253</v>
      </c>
      <c r="D124" s="28">
        <f>_xll.VAData($A$6,D$4,$A$121,"VA Actuals","CD")</f>
        <v>116.958</v>
      </c>
      <c r="E124" s="28">
        <f>_xll.VAData($A$6,E$4,$A$121,"VA Actuals","CD")</f>
        <v>149.37899999999999</v>
      </c>
      <c r="F124" s="30">
        <f>_xll.VAData($A$6,F$4,$A$121,"consensus.vaactuals")</f>
        <v>343.08569189417517</v>
      </c>
      <c r="G124" s="30">
        <f>_xll.VAData($A$6,G$4,$A$121,"consensus.vaactuals")</f>
        <v>712.63607621735775</v>
      </c>
      <c r="H124" s="30">
        <f>_xll.VAData($A$6,H$4,$A$121,"consensus.vaactuals")</f>
        <v>861.49315992823779</v>
      </c>
      <c r="I124" s="30">
        <f>_xll.VAData($A$6,I$4,$A$121,"consensus.vaactuals")</f>
        <v>797.5205432635172</v>
      </c>
      <c r="J124" s="30">
        <f>_xll.VAData($A$6,J$4,$A$121,"consensus.vaactuals")</f>
        <v>745.12598920125993</v>
      </c>
    </row>
    <row r="125" spans="1:10" s="6" customFormat="1">
      <c r="A125" s="7" t="s">
        <v>3</v>
      </c>
      <c r="B125" s="7"/>
      <c r="C125" s="26"/>
      <c r="D125" s="26"/>
      <c r="E125" s="26"/>
      <c r="F125" s="29">
        <f>_xll.VADesc(F124,"Median")</f>
        <v>348.6911184102085</v>
      </c>
      <c r="G125" s="29">
        <f>_xll.VADesc(G124,"Median")</f>
        <v>705.27080674291392</v>
      </c>
      <c r="H125" s="29">
        <f>_xll.VADesc(H124,"Median")</f>
        <v>863.67274790225451</v>
      </c>
      <c r="I125" s="29">
        <f>_xll.VADesc(I124,"Median")</f>
        <v>842.79472972285657</v>
      </c>
      <c r="J125" s="29">
        <f>_xll.VADesc(J124,"Median")</f>
        <v>740</v>
      </c>
    </row>
    <row r="126" spans="1:10" s="6" customFormat="1">
      <c r="A126" s="7" t="s">
        <v>4</v>
      </c>
      <c r="B126" s="7"/>
      <c r="C126" s="26"/>
      <c r="D126" s="26"/>
      <c r="E126" s="26"/>
      <c r="F126" s="29">
        <f>_xll.VADesc(F124,"Min")</f>
        <v>264.46134999999998</v>
      </c>
      <c r="G126" s="29">
        <f>_xll.VADesc(G124,"Min")</f>
        <v>671.37646854099</v>
      </c>
      <c r="H126" s="29">
        <f>_xll.VADesc(H124,"Min")</f>
        <v>431.42616580000004</v>
      </c>
      <c r="I126" s="29">
        <f>_xll.VADesc(I124,"Min")</f>
        <v>445.68475648200001</v>
      </c>
      <c r="J126" s="29">
        <f>_xll.VADesc(J124,"Min")</f>
        <v>587.15889847824099</v>
      </c>
    </row>
    <row r="127" spans="1:10" s="44" customFormat="1">
      <c r="A127" s="43" t="s">
        <v>27</v>
      </c>
      <c r="B127" s="43"/>
      <c r="C127" s="43"/>
      <c r="D127" s="43"/>
      <c r="E127" s="43"/>
      <c r="F127" s="43"/>
      <c r="G127" s="43"/>
      <c r="H127" s="43"/>
      <c r="I127" s="43"/>
      <c r="J127" s="43"/>
    </row>
    <row r="128" spans="1:10">
      <c r="A128" s="2" t="s">
        <v>0</v>
      </c>
      <c r="B128" s="2"/>
      <c r="C128" s="26"/>
      <c r="D128" s="26"/>
      <c r="E128" s="26"/>
      <c r="F128" s="26" t="str">
        <f>_xll.VADesc(F130,"SourceCount")</f>
        <v>4</v>
      </c>
      <c r="G128" s="26" t="str">
        <f>_xll.VADesc(G130,"SourceCount")</f>
        <v>9</v>
      </c>
      <c r="H128" s="26" t="str">
        <f>_xll.VADesc(H130,"SourceCount")</f>
        <v>9</v>
      </c>
      <c r="I128" s="26" t="str">
        <f>_xll.VADesc(I130,"SourceCount")</f>
        <v>9</v>
      </c>
      <c r="J128" s="26" t="str">
        <f>_xll.VADesc(J130,"SourceCount")</f>
        <v>9</v>
      </c>
    </row>
    <row r="129" spans="1:10" s="6" customFormat="1">
      <c r="A129" s="7" t="s">
        <v>1</v>
      </c>
      <c r="B129" s="7"/>
      <c r="C129" s="26"/>
      <c r="D129" s="26"/>
      <c r="E129" s="26"/>
      <c r="F129" s="59">
        <f>_xll.VADesc(F130,"Max")</f>
        <v>2151.6758329066702</v>
      </c>
      <c r="G129" s="59">
        <f>_xll.VADesc(G130,"Max")</f>
        <v>1994.3394695418899</v>
      </c>
      <c r="H129" s="59">
        <f>_xll.VADesc(H130,"Max")</f>
        <v>2507.7800778570499</v>
      </c>
      <c r="I129" s="59">
        <f>_xll.VADesc(I130,"Max")</f>
        <v>2910.3311628586403</v>
      </c>
      <c r="J129" s="59">
        <f>_xll.VADesc(J130,"Max")</f>
        <v>3499.6701657184499</v>
      </c>
    </row>
    <row r="130" spans="1:10" s="8" customFormat="1">
      <c r="A130" s="9" t="s">
        <v>2</v>
      </c>
      <c r="B130" s="9"/>
      <c r="C130" s="28">
        <f>_xll.VAData($A$6,C$4,$A$127,"VA Actuals","CD")</f>
        <v>1762.5319999999999</v>
      </c>
      <c r="D130" s="28">
        <f>_xll.VAData($A$6,D$4,$A$127,"VA Actuals","CD")</f>
        <v>1759.566</v>
      </c>
      <c r="E130" s="28">
        <f>_xll.VAData($A$6,E$4,$A$127,"VA Actuals","CD")</f>
        <v>1859.7190000000001</v>
      </c>
      <c r="F130" s="56">
        <f>_xll.VAData($A$6,F$4,$A$127,"consensus.vaactuals")</f>
        <v>1923.0080036263714</v>
      </c>
      <c r="G130" s="56">
        <f>_xll.VAData($A$6,G$4,$A$127,"consensus.vaactuals")</f>
        <v>1880.0613648655403</v>
      </c>
      <c r="H130" s="56">
        <f>_xll.VAData($A$6,H$4,$A$127,"consensus.vaactuals")</f>
        <v>2042.7929804325652</v>
      </c>
      <c r="I130" s="56">
        <f>_xll.VAData($A$6,I$4,$A$127,"consensus.vaactuals")</f>
        <v>2142.6785317156255</v>
      </c>
      <c r="J130" s="56">
        <f>_xll.VAData($A$6,J$4,$A$127,"consensus.vaactuals")</f>
        <v>2148.080042864583</v>
      </c>
    </row>
    <row r="131" spans="1:10" s="6" customFormat="1">
      <c r="A131" s="7" t="s">
        <v>3</v>
      </c>
      <c r="B131" s="7"/>
      <c r="C131" s="26"/>
      <c r="D131" s="26"/>
      <c r="E131" s="26"/>
      <c r="F131" s="59">
        <f>_xll.VADesc(F130,"Median")</f>
        <v>1918.4653321539893</v>
      </c>
      <c r="G131" s="59">
        <f>_xll.VADesc(G130,"Median")</f>
        <v>1913.5039856738199</v>
      </c>
      <c r="H131" s="59">
        <f>_xll.VADesc(H130,"Median")</f>
        <v>2062.9256456531102</v>
      </c>
      <c r="I131" s="59">
        <f>_xll.VADesc(I130,"Median")</f>
        <v>2048.9737781118001</v>
      </c>
      <c r="J131" s="59">
        <f>_xll.VADesc(J130,"Median")</f>
        <v>2038.0712080254</v>
      </c>
    </row>
    <row r="132" spans="1:10" s="6" customFormat="1">
      <c r="A132" s="7" t="s">
        <v>4</v>
      </c>
      <c r="B132" s="7"/>
      <c r="C132" s="26"/>
      <c r="D132" s="26"/>
      <c r="E132" s="26"/>
      <c r="F132" s="59">
        <f>_xll.VADesc(F130,"Min")</f>
        <v>1703.425517290837</v>
      </c>
      <c r="G132" s="59">
        <f>_xll.VADesc(G130,"Min")</f>
        <v>1703.4255172908399</v>
      </c>
      <c r="H132" s="59">
        <f>_xll.VADesc(H130,"Min")</f>
        <v>1712.606</v>
      </c>
      <c r="I132" s="59">
        <f>_xll.VADesc(I130,"Min")</f>
        <v>1712.606</v>
      </c>
      <c r="J132" s="59">
        <f>_xll.VADesc(J130,"Min")</f>
        <v>1176.920573922898</v>
      </c>
    </row>
    <row r="133" spans="1:10" s="44" customFormat="1">
      <c r="A133" s="43" t="s">
        <v>28</v>
      </c>
      <c r="B133" s="43" t="s">
        <v>44</v>
      </c>
      <c r="C133" s="43"/>
      <c r="D133" s="43"/>
      <c r="E133" s="43"/>
      <c r="F133" s="43"/>
      <c r="G133" s="43"/>
      <c r="H133" s="43"/>
      <c r="I133" s="43"/>
      <c r="J133" s="43"/>
    </row>
    <row r="134" spans="1:10">
      <c r="A134" s="2" t="s">
        <v>0</v>
      </c>
      <c r="B134" s="2"/>
      <c r="C134" s="26"/>
      <c r="D134" s="26"/>
      <c r="E134" s="26"/>
      <c r="F134" s="26" t="str">
        <f>_xll.VADesc(F136,"SourceCount")</f>
        <v>6</v>
      </c>
      <c r="G134" s="26" t="str">
        <f>_xll.VADesc(G136,"SourceCount")</f>
        <v>8</v>
      </c>
      <c r="H134" s="26" t="str">
        <f>_xll.VADesc(H136,"SourceCount")</f>
        <v>8</v>
      </c>
      <c r="I134" s="26" t="str">
        <f>_xll.VADesc(I136,"SourceCount")</f>
        <v>8</v>
      </c>
      <c r="J134" s="26" t="str">
        <f>_xll.VADesc(J136,"SourceCount")</f>
        <v>7</v>
      </c>
    </row>
    <row r="135" spans="1:10" s="6" customFormat="1">
      <c r="A135" s="7" t="s">
        <v>1</v>
      </c>
      <c r="B135" s="7"/>
      <c r="C135" s="26"/>
      <c r="D135" s="26"/>
      <c r="E135" s="26"/>
      <c r="F135" s="29">
        <f>_xll.VADesc(F136,"Max")</f>
        <v>148.50183438393398</v>
      </c>
      <c r="G135" s="29">
        <f>_xll.VADesc(G136,"Max")</f>
        <v>181.63362556630599</v>
      </c>
      <c r="H135" s="29">
        <f>_xll.VADesc(H136,"Max")</f>
        <v>387.076075902068</v>
      </c>
      <c r="I135" s="29">
        <f>_xll.VADesc(I136,"Max")</f>
        <v>614.36519381294499</v>
      </c>
      <c r="J135" s="29">
        <f>_xll.VADesc(J136,"Max")</f>
        <v>401.72048529337798</v>
      </c>
    </row>
    <row r="136" spans="1:10" s="8" customFormat="1">
      <c r="A136" s="9" t="s">
        <v>2</v>
      </c>
      <c r="B136" s="9"/>
      <c r="C136" s="31">
        <f>_xll.VAData($A$6,C$4,$A$133,"consensus.vaactuals","CD")</f>
        <v>-49.4</v>
      </c>
      <c r="D136" s="30">
        <f>_xll.VAData($A$6,D$4,$A$133,"consensus.vaactuals")</f>
        <v>111.7</v>
      </c>
      <c r="E136" s="30">
        <v>-101</v>
      </c>
      <c r="F136" s="30">
        <f>_xll.VAData($A$6,F$4,$A$133,"consensus.vaactuals")</f>
        <v>17.070486453357717</v>
      </c>
      <c r="G136" s="30">
        <f>_xll.VAData($A$6,G$4,$A$133,"consensus.vaactuals")</f>
        <v>8.7915957968419924</v>
      </c>
      <c r="H136" s="30">
        <f>_xll.VAData($A$6,H$4,$A$133,"consensus.vaactuals")</f>
        <v>-55.475036911646015</v>
      </c>
      <c r="I136" s="30">
        <f>_xll.VAData($A$6,I$4,$A$133,"consensus.vaactuals")</f>
        <v>68.755244913349458</v>
      </c>
      <c r="J136" s="30">
        <f>_xll.VAData($A$6,J$4,$A$133,"consensus.vaactuals")</f>
        <v>104.1987920397294</v>
      </c>
    </row>
    <row r="137" spans="1:10" s="6" customFormat="1">
      <c r="A137" s="7" t="s">
        <v>3</v>
      </c>
      <c r="B137" s="7"/>
      <c r="C137" s="26"/>
      <c r="D137" s="26"/>
      <c r="E137" s="26"/>
      <c r="F137" s="29">
        <f>_xll.VADesc(F136,"Median")</f>
        <v>23.121589285311302</v>
      </c>
      <c r="G137" s="29">
        <f>_xll.VADesc(G136,"Median")</f>
        <v>5.6043611876284185</v>
      </c>
      <c r="H137" s="29">
        <f>_xll.VADesc(H136,"Median")</f>
        <v>-48.258949018013446</v>
      </c>
      <c r="I137" s="29">
        <f>_xll.VADesc(I136,"Median")</f>
        <v>5.2676221909128502</v>
      </c>
      <c r="J137" s="29">
        <f>_xll.VADesc(J136,"Median")</f>
        <v>177.040512746129</v>
      </c>
    </row>
    <row r="138" spans="1:10" s="6" customFormat="1">
      <c r="A138" s="7" t="s">
        <v>4</v>
      </c>
      <c r="B138" s="7"/>
      <c r="C138" s="26"/>
      <c r="D138" s="26"/>
      <c r="E138" s="26"/>
      <c r="F138" s="29">
        <f>_xll.VADesc(F136,"Min")</f>
        <v>-134.621469541887</v>
      </c>
      <c r="G138" s="29">
        <f>_xll.VADesc(G136,"Min")</f>
        <v>-173.002469541887</v>
      </c>
      <c r="H138" s="29">
        <f>_xll.VADesc(H136,"Min")</f>
        <v>-415.47860031516501</v>
      </c>
      <c r="I138" s="29">
        <f>_xll.VADesc(I136,"Min")</f>
        <v>-266.66602380868596</v>
      </c>
      <c r="J138" s="29">
        <f>_xll.VADesc(J136,"Min")</f>
        <v>-449.89395257714898</v>
      </c>
    </row>
    <row r="139" spans="1:10" s="44" customFormat="1">
      <c r="A139" s="43" t="s">
        <v>30</v>
      </c>
      <c r="B139" s="43"/>
      <c r="C139" s="43"/>
      <c r="D139" s="43"/>
      <c r="E139" s="43"/>
      <c r="F139" s="43"/>
      <c r="G139" s="43"/>
      <c r="H139" s="43"/>
      <c r="I139" s="43"/>
      <c r="J139" s="43"/>
    </row>
    <row r="140" spans="1:10">
      <c r="A140" s="2" t="s">
        <v>0</v>
      </c>
      <c r="B140" s="2"/>
      <c r="C140" s="26"/>
      <c r="D140" s="26"/>
      <c r="E140" s="26"/>
      <c r="F140" s="26" t="str">
        <f>_xll.VADesc(F142,"SourceCount")</f>
        <v>5</v>
      </c>
      <c r="G140" s="26" t="str">
        <f>_xll.VADesc(G142,"SourceCount")</f>
        <v>5</v>
      </c>
      <c r="H140" s="26" t="str">
        <f>_xll.VADesc(H142,"SourceCount")</f>
        <v>5</v>
      </c>
      <c r="I140" s="26" t="str">
        <f>_xll.VADesc(I142,"SourceCount")</f>
        <v>3</v>
      </c>
      <c r="J140" s="26" t="str">
        <f>_xll.VADesc(J142,"SourceCount")</f>
        <v>3</v>
      </c>
    </row>
    <row r="141" spans="1:10" s="6" customFormat="1">
      <c r="A141" s="7" t="s">
        <v>1</v>
      </c>
      <c r="B141" s="7"/>
      <c r="C141" s="26"/>
      <c r="D141" s="26"/>
      <c r="E141" s="26"/>
      <c r="F141" s="29">
        <f>_xll.VADesc(F142,"Max")</f>
        <v>-20</v>
      </c>
      <c r="G141" s="29">
        <f>_xll.VADesc(G142,"Max")</f>
        <v>-100</v>
      </c>
      <c r="H141" s="29">
        <f>_xll.VADesc(H142,"Max")</f>
        <v>-20</v>
      </c>
      <c r="I141" s="29">
        <f>_xll.VADesc(I142,"Max")</f>
        <v>-20</v>
      </c>
      <c r="J141" s="29">
        <f>_xll.VADesc(J142,"Max")</f>
        <v>50</v>
      </c>
    </row>
    <row r="142" spans="1:10" s="8" customFormat="1">
      <c r="A142" s="9" t="s">
        <v>2</v>
      </c>
      <c r="B142" s="9"/>
      <c r="C142" s="31">
        <f>_xll.VAData($A$6,C$4,$A$139,"consensus.vaactuals")</f>
        <v>-30</v>
      </c>
      <c r="D142" s="30">
        <f>_xll.VAData($A$6,D$4,$A$139,"consensus.vaactuals")</f>
        <v>-40</v>
      </c>
      <c r="E142" s="30">
        <f>_xll.VAData($A$6,E$4,$A$139,"consensus.vaactuals")</f>
        <v>-40</v>
      </c>
      <c r="F142" s="30">
        <f>_xll.VAData($A$6,F$4,$A$139,"consensus.vaactuals")</f>
        <v>-26.000000000000039</v>
      </c>
      <c r="G142" s="30">
        <f>_xll.VAData($A$6,G$4,$A$139,"consensus.vaactuals")</f>
        <v>-130</v>
      </c>
      <c r="H142" s="30">
        <f>_xll.VAData($A$6,H$4,$A$139,"consensus.vaactuals")</f>
        <v>-83.599999999999795</v>
      </c>
      <c r="I142" s="30">
        <f>_xll.VAData($A$6,I$4,$A$139,"consensus.vaactuals")</f>
        <v>-49.466666666666733</v>
      </c>
      <c r="J142" s="30">
        <f>_xll.VAData($A$6,J$4,$A$139,"consensus.vaactuals")</f>
        <v>-12.2133333333335</v>
      </c>
    </row>
    <row r="143" spans="1:10" s="6" customFormat="1">
      <c r="A143" s="7" t="s">
        <v>3</v>
      </c>
      <c r="B143" s="7"/>
      <c r="C143" s="26"/>
      <c r="D143" s="29"/>
      <c r="E143" s="29"/>
      <c r="F143" s="29">
        <f>_xll.VADesc(F142,"Median")</f>
        <v>-20</v>
      </c>
      <c r="G143" s="29">
        <f>_xll.VADesc(G142,"Median")</f>
        <v>-130</v>
      </c>
      <c r="H143" s="29">
        <f>_xll.VADesc(H142,"Median")</f>
        <v>-97.999999999998991</v>
      </c>
      <c r="I143" s="29">
        <f>_xll.VADesc(I142,"Median")</f>
        <v>-50</v>
      </c>
      <c r="J143" s="29">
        <f>_xll.VADesc(J142,"Median")</f>
        <v>-20</v>
      </c>
    </row>
    <row r="144" spans="1:10" s="6" customFormat="1">
      <c r="A144" s="7" t="s">
        <v>4</v>
      </c>
      <c r="B144" s="7"/>
      <c r="C144" s="26"/>
      <c r="D144" s="29"/>
      <c r="E144" s="29"/>
      <c r="F144" s="29">
        <f>_xll.VADesc(F142,"Min")</f>
        <v>-40</v>
      </c>
      <c r="G144" s="29">
        <f>_xll.VADesc(G142,"Min")</f>
        <v>-150</v>
      </c>
      <c r="H144" s="29">
        <f>_xll.VADesc(H142,"Min")</f>
        <v>-150</v>
      </c>
      <c r="I144" s="29">
        <f>_xll.VADesc(I142,"Min")</f>
        <v>-78.400000000000205</v>
      </c>
      <c r="J144" s="29">
        <f>_xll.VADesc(J142,"Min")</f>
        <v>-66.640000000000498</v>
      </c>
    </row>
    <row r="145" spans="1:12" s="44" customFormat="1">
      <c r="A145" s="43" t="s">
        <v>29</v>
      </c>
      <c r="B145" s="43"/>
      <c r="C145" s="43"/>
      <c r="D145" s="48"/>
      <c r="E145" s="48"/>
      <c r="F145" s="48"/>
      <c r="G145" s="43"/>
      <c r="H145" s="43"/>
      <c r="I145" s="43"/>
      <c r="J145" s="43"/>
    </row>
    <row r="146" spans="1:12">
      <c r="A146" s="2" t="s">
        <v>0</v>
      </c>
      <c r="B146" s="2"/>
      <c r="C146" s="26"/>
      <c r="D146" s="29"/>
      <c r="E146" s="29"/>
      <c r="F146" s="26" t="str">
        <f>_xll.VADesc(F148,"SourceCount")</f>
        <v>5</v>
      </c>
      <c r="G146" s="26" t="str">
        <f>_xll.VADesc(G148,"SourceCount")</f>
        <v>5</v>
      </c>
      <c r="H146" s="26" t="str">
        <f>_xll.VADesc(H148,"SourceCount")</f>
        <v>5</v>
      </c>
      <c r="I146" s="26" t="str">
        <f>_xll.VADesc(I148,"SourceCount")</f>
        <v>5</v>
      </c>
      <c r="J146" s="26" t="str">
        <f>_xll.VADesc(J148,"SourceCount")</f>
        <v>5</v>
      </c>
    </row>
    <row r="147" spans="1:12" s="6" customFormat="1">
      <c r="A147" s="7" t="s">
        <v>1</v>
      </c>
      <c r="B147" s="7"/>
      <c r="C147" s="26"/>
      <c r="D147" s="29"/>
      <c r="E147" s="29"/>
      <c r="F147" s="29">
        <f>_xll.VADesc(F148,"Max")</f>
        <v>180</v>
      </c>
      <c r="G147" s="29">
        <f>_xll.VADesc(G148,"Max")</f>
        <v>600</v>
      </c>
      <c r="H147" s="29">
        <f>_xll.VADesc(H148,"Max")</f>
        <v>600</v>
      </c>
      <c r="I147" s="29">
        <f>_xll.VADesc(I148,"Max")</f>
        <v>1300</v>
      </c>
      <c r="J147" s="29">
        <f>_xll.VADesc(J148,"Max")</f>
        <v>1700</v>
      </c>
    </row>
    <row r="148" spans="1:12" s="8" customFormat="1">
      <c r="A148" s="9" t="s">
        <v>2</v>
      </c>
      <c r="B148" s="9"/>
      <c r="C148" s="30">
        <f>_xll.VAData($A$6,C$4,$A$145,"consensus.vaactuals")</f>
        <v>90</v>
      </c>
      <c r="D148" s="30">
        <f>_xll.VAData($A$6,D$4,$A$145,"consensus.vaactuals")</f>
        <v>100.00000000000099</v>
      </c>
      <c r="E148" s="30">
        <f>_xll.VAData($A$6,E$4,$A$145,"consensus.vaactuals")</f>
        <v>139.99999999999901</v>
      </c>
      <c r="F148" s="30">
        <f>_xll.VAData($A$6,F$4,$A$145,"consensus.vaactuals")</f>
        <v>154.0000000000002</v>
      </c>
      <c r="G148" s="30">
        <f>_xll.VAData($A$6,G$4,$A$145,"consensus.vaactuals")</f>
        <v>502.00000000000023</v>
      </c>
      <c r="H148" s="30">
        <f>_xll.VAData($A$6,H$4,$A$145,"consensus.vaactuals")</f>
        <v>565.99999999999943</v>
      </c>
      <c r="I148" s="30">
        <f>_xll.VAData($A$6,I$4,$A$145,"consensus.vaactuals")</f>
        <v>674.80000000000018</v>
      </c>
      <c r="J148" s="30">
        <f>_xll.VAData($A$6,J$4,$A$145,"consensus.vaactuals")</f>
        <v>697.54800000000034</v>
      </c>
    </row>
    <row r="149" spans="1:12" s="6" customFormat="1">
      <c r="A149" s="7" t="s">
        <v>3</v>
      </c>
      <c r="B149" s="7"/>
      <c r="C149" s="26"/>
      <c r="D149" s="29"/>
      <c r="E149" s="29"/>
      <c r="F149" s="29">
        <f>_xll.VADesc(F148,"Median")</f>
        <v>150</v>
      </c>
      <c r="G149" s="29">
        <f>_xll.VADesc(G148,"Median")</f>
        <v>480</v>
      </c>
      <c r="H149" s="29">
        <f>_xll.VADesc(H148,"Median")</f>
        <v>600</v>
      </c>
      <c r="I149" s="29">
        <f>_xll.VADesc(I148,"Median")</f>
        <v>500</v>
      </c>
      <c r="J149" s="29">
        <f>_xll.VADesc(J148,"Median")</f>
        <v>450</v>
      </c>
    </row>
    <row r="150" spans="1:12" s="6" customFormat="1">
      <c r="A150" s="7" t="s">
        <v>4</v>
      </c>
      <c r="B150" s="7"/>
      <c r="C150" s="26"/>
      <c r="D150" s="29"/>
      <c r="E150" s="29"/>
      <c r="F150" s="29">
        <f>_xll.VADesc(F148,"Min")</f>
        <v>130.00000000000099</v>
      </c>
      <c r="G150" s="29">
        <f>_xll.VADesc(G148,"Min")</f>
        <v>460.00000000000097</v>
      </c>
      <c r="H150" s="29">
        <f>_xll.VADesc(H148,"Min")</f>
        <v>479.99999999999699</v>
      </c>
      <c r="I150" s="29">
        <f>_xll.VADesc(I148,"Min")</f>
        <v>444.00000000000097</v>
      </c>
      <c r="J150" s="29">
        <f>_xll.VADesc(J148,"Min")</f>
        <v>250</v>
      </c>
    </row>
    <row r="151" spans="1:12" s="44" customFormat="1">
      <c r="A151" s="43" t="s">
        <v>31</v>
      </c>
      <c r="B151" s="43"/>
      <c r="C151" s="43"/>
      <c r="D151" s="43"/>
      <c r="E151" s="43"/>
      <c r="F151" s="43"/>
      <c r="G151" s="43"/>
      <c r="H151" s="43"/>
      <c r="I151" s="43"/>
      <c r="J151" s="43"/>
    </row>
    <row r="152" spans="1:12">
      <c r="A152" s="2" t="s">
        <v>0</v>
      </c>
      <c r="B152" s="2"/>
      <c r="C152" s="26"/>
      <c r="D152" s="26"/>
      <c r="E152" s="26"/>
      <c r="F152" s="26" t="str">
        <f>_xll.VADesc(F154,"SourceCount")</f>
        <v>8</v>
      </c>
      <c r="G152" s="26" t="str">
        <f>_xll.VADesc(G154,"SourceCount")</f>
        <v>8</v>
      </c>
      <c r="H152" s="26" t="str">
        <f>_xll.VADesc(H154,"SourceCount")</f>
        <v>7</v>
      </c>
      <c r="I152" s="26" t="str">
        <f>_xll.VADesc(I154,"SourceCount")</f>
        <v>7</v>
      </c>
      <c r="J152" s="26" t="str">
        <f>_xll.VADesc(J154,"SourceCount")</f>
        <v>7</v>
      </c>
    </row>
    <row r="153" spans="1:12" s="6" customFormat="1">
      <c r="A153" s="7" t="s">
        <v>1</v>
      </c>
      <c r="B153" s="7"/>
      <c r="C153" s="26"/>
      <c r="D153" s="26"/>
      <c r="E153" s="26"/>
      <c r="F153" s="29">
        <f>_xll.VADesc(F154,"Max")</f>
        <v>100</v>
      </c>
      <c r="G153" s="29">
        <f>_xll.VADesc(G154,"Max")</f>
        <v>280</v>
      </c>
      <c r="H153" s="29">
        <f>_xll.VADesc(H154,"Max")</f>
        <v>300</v>
      </c>
      <c r="I153" s="29">
        <f>_xll.VADesc(I154,"Max")</f>
        <v>298</v>
      </c>
      <c r="J153" s="29">
        <f>_xll.VADesc(J154,"Max")</f>
        <v>313.7</v>
      </c>
    </row>
    <row r="154" spans="1:12" s="8" customFormat="1">
      <c r="A154" s="9" t="s">
        <v>2</v>
      </c>
      <c r="B154" s="9"/>
      <c r="C154" s="30">
        <f>_xll.VAData($A$6,C$4,$A$151,"consensus.vaactuals")</f>
        <v>90</v>
      </c>
      <c r="D154" s="30">
        <f>_xll.VAData($A$6,D$4,$A$151,"consensus.vaactuals")</f>
        <v>40</v>
      </c>
      <c r="E154" s="30">
        <f>_xll.VAData($A$6,E$4,$A$151,"consensus.vaactuals")</f>
        <v>30</v>
      </c>
      <c r="F154" s="30">
        <f>_xll.VAData($A$6,F$4,$A$151,"consensus.vaactuals")</f>
        <v>72.75</v>
      </c>
      <c r="G154" s="30">
        <f>_xll.VAData($A$6,G$4,$A$151,"consensus.vaactuals")</f>
        <v>240.25</v>
      </c>
      <c r="H154" s="30">
        <f>_xll.VAData($A$6,H$4,$A$151,"consensus.vaactuals")</f>
        <v>233.25142857142887</v>
      </c>
      <c r="I154" s="30">
        <f>_xll.VAData($A$6,I$4,$A$151,"consensus.vaactuals")</f>
        <v>215.89657142857158</v>
      </c>
      <c r="J154" s="30">
        <f>_xll.VAData($A$6,J$4,$A$151,"consensus.vaactuals")</f>
        <v>204.79370857142857</v>
      </c>
    </row>
    <row r="155" spans="1:12" s="6" customFormat="1">
      <c r="A155" s="7" t="s">
        <v>3</v>
      </c>
      <c r="B155" s="7"/>
      <c r="C155" s="29"/>
      <c r="D155" s="29"/>
      <c r="E155" s="29"/>
      <c r="F155" s="29">
        <f>_xll.VADesc(F154,"Median")</f>
        <v>76</v>
      </c>
      <c r="G155" s="29">
        <f>_xll.VADesc(G154,"Median")</f>
        <v>246</v>
      </c>
      <c r="H155" s="29">
        <f>_xll.VADesc(H154,"Median")</f>
        <v>250</v>
      </c>
      <c r="I155" s="29">
        <f>_xll.VADesc(I154,"Median")</f>
        <v>250</v>
      </c>
      <c r="J155" s="29">
        <f>_xll.VADesc(J154,"Median")</f>
        <v>200</v>
      </c>
    </row>
    <row r="156" spans="1:12" s="6" customFormat="1">
      <c r="A156" s="7" t="s">
        <v>4</v>
      </c>
      <c r="B156" s="7"/>
      <c r="C156" s="26"/>
      <c r="D156" s="26"/>
      <c r="E156" s="26"/>
      <c r="F156" s="29">
        <f>_xll.VADesc(F154,"Min")</f>
        <v>40</v>
      </c>
      <c r="G156" s="29">
        <f>_xll.VADesc(G154,"Min")</f>
        <v>200</v>
      </c>
      <c r="H156" s="29">
        <f>_xll.VADesc(H154,"Min")</f>
        <v>179.6</v>
      </c>
      <c r="I156" s="29">
        <f>_xll.VADesc(I154,"Min")</f>
        <v>91.596000000000004</v>
      </c>
      <c r="J156" s="29">
        <f>_xll.VADesc(J154,"Min")</f>
        <v>92.511960000000002</v>
      </c>
    </row>
    <row r="157" spans="1:12" s="44" customFormat="1">
      <c r="A157" s="43" t="s">
        <v>35</v>
      </c>
      <c r="B157" s="43"/>
      <c r="C157" s="43"/>
      <c r="D157" s="43"/>
      <c r="E157" s="43"/>
      <c r="F157" s="43"/>
      <c r="G157" s="43"/>
      <c r="H157" s="43"/>
      <c r="I157" s="43"/>
      <c r="J157" s="43"/>
      <c r="L157" s="49"/>
    </row>
    <row r="158" spans="1:12">
      <c r="A158" s="2" t="s">
        <v>0</v>
      </c>
      <c r="B158" s="2"/>
      <c r="C158" s="2"/>
      <c r="D158" s="2"/>
      <c r="E158" s="2"/>
      <c r="F158" s="23" t="str">
        <f>_xll.VADesc(F160,"SourceCount")</f>
        <v>7</v>
      </c>
      <c r="G158" s="23" t="str">
        <f>_xll.VADesc(G160,"SourceCount")</f>
        <v>7</v>
      </c>
      <c r="H158" s="23" t="str">
        <f>_xll.VADesc(H160,"SourceCount")</f>
        <v>7</v>
      </c>
      <c r="I158" s="23" t="str">
        <f>_xll.VADesc(I160,"SourceCount")</f>
        <v>6</v>
      </c>
      <c r="J158" s="23" t="str">
        <f>_xll.VADesc(J160,"SourceCount")</f>
        <v>6</v>
      </c>
    </row>
    <row r="159" spans="1:12" s="6" customFormat="1">
      <c r="A159" s="7" t="s">
        <v>1</v>
      </c>
      <c r="B159" s="7"/>
      <c r="C159" s="7"/>
      <c r="D159" s="7"/>
      <c r="E159" s="7"/>
      <c r="F159" s="7">
        <f>_xll.VADesc(F160,"Max")</f>
        <v>40</v>
      </c>
      <c r="G159" s="7">
        <f>_xll.VADesc(G160,"Max")</f>
        <v>90</v>
      </c>
      <c r="H159" s="7">
        <f>_xll.VADesc(H160,"Max")</f>
        <v>91.5</v>
      </c>
      <c r="I159" s="7">
        <f>_xll.VADesc(I160,"Max")</f>
        <v>83.55</v>
      </c>
      <c r="J159" s="7">
        <f>_xll.VADesc(J160,"Max")</f>
        <v>80</v>
      </c>
    </row>
    <row r="160" spans="1:12" s="8" customFormat="1">
      <c r="A160" s="9" t="s">
        <v>2</v>
      </c>
      <c r="B160" s="9"/>
      <c r="C160" s="30">
        <f>_xll.VAData($A$6,C$4,$A$157,"consensus.vaactuals")</f>
        <v>20</v>
      </c>
      <c r="D160" s="30">
        <f>_xll.VAData($A$6,D$4,$A$157,"consensus.vaactuals")</f>
        <v>20</v>
      </c>
      <c r="E160" s="30">
        <f>_xll.VAData($A$6,E$4,$A$157,"consensus.vaactuals")</f>
        <v>10</v>
      </c>
      <c r="F160" s="30">
        <f>_xll.VAData($A$6,F$4,$A$157,"consensus.vaactuals")</f>
        <v>18.809428571428572</v>
      </c>
      <c r="G160" s="30">
        <f>_xll.VAData($A$6,G$4,$A$157,"consensus.vaactuals")</f>
        <v>68.809428571428569</v>
      </c>
      <c r="H160" s="30">
        <f>_xll.VAData($A$6,H$4,$A$157,"consensus.vaactuals")</f>
        <v>60.852285714285721</v>
      </c>
      <c r="I160" s="30">
        <f>_xll.VAData($A$6,I$4,$A$157,"consensus.vaactuals")</f>
        <v>60.254666666666665</v>
      </c>
      <c r="J160" s="30">
        <f>_xll.VAData($A$6,J$4,$A$157,"consensus.vaactuals")</f>
        <v>56.023796666666669</v>
      </c>
    </row>
    <row r="161" spans="1:10" s="6" customFormat="1">
      <c r="A161" s="7" t="s">
        <v>3</v>
      </c>
      <c r="B161" s="7"/>
      <c r="C161" s="7"/>
      <c r="D161" s="7"/>
      <c r="E161" s="7"/>
      <c r="F161" s="7">
        <f>_xll.VADesc(F160,"Median")</f>
        <v>20</v>
      </c>
      <c r="G161" s="7">
        <f>_xll.VADesc(G160,"Median")</f>
        <v>70</v>
      </c>
      <c r="H161" s="7">
        <f>_xll.VADesc(H160,"Median")</f>
        <v>70</v>
      </c>
      <c r="I161" s="7">
        <f>_xll.VADesc(I160,"Median")</f>
        <v>70</v>
      </c>
      <c r="J161" s="7">
        <f>_xll.VADesc(J160,"Median")</f>
        <v>65</v>
      </c>
    </row>
    <row r="162" spans="1:10" s="6" customFormat="1">
      <c r="A162" s="7" t="s">
        <v>4</v>
      </c>
      <c r="B162" s="7"/>
      <c r="C162" s="7"/>
      <c r="D162" s="7"/>
      <c r="E162" s="7"/>
      <c r="F162" s="7">
        <f>_xll.VADesc(F160,"Min")</f>
        <v>-13.334</v>
      </c>
      <c r="G162" s="7">
        <f>_xll.VADesc(G160,"Min")</f>
        <v>36.665999999999997</v>
      </c>
      <c r="H162" s="7">
        <f>_xll.VADesc(H160,"Min")</f>
        <v>17.8</v>
      </c>
      <c r="I162" s="7">
        <f>_xll.VADesc(I160,"Min")</f>
        <v>17.978000000000002</v>
      </c>
      <c r="J162" s="7">
        <f>_xll.VADesc(J160,"Min")</f>
        <v>18.157779999999999</v>
      </c>
    </row>
    <row r="163" spans="1:10" s="38" customFormat="1">
      <c r="A163" s="39"/>
      <c r="B163" s="39"/>
      <c r="C163" s="39"/>
      <c r="D163" s="39"/>
      <c r="E163" s="39"/>
      <c r="F163" s="39"/>
      <c r="G163" s="39"/>
      <c r="H163" s="39"/>
      <c r="I163" s="39"/>
      <c r="J163" s="39"/>
    </row>
    <row r="164" spans="1:10" s="6" customFormat="1" ht="25.8" customHeight="1">
      <c r="A164" s="53">
        <v>1</v>
      </c>
      <c r="B164" s="62" t="s">
        <v>46</v>
      </c>
      <c r="C164" s="62"/>
      <c r="D164" s="62"/>
      <c r="E164" s="62"/>
      <c r="F164" s="62"/>
      <c r="G164" s="62"/>
      <c r="H164" s="62"/>
      <c r="I164" s="62"/>
      <c r="J164" s="62"/>
    </row>
    <row r="165" spans="1:10" s="6" customFormat="1" ht="15.6" customHeight="1">
      <c r="A165" s="17">
        <v>2</v>
      </c>
      <c r="B165" s="63" t="s">
        <v>41</v>
      </c>
      <c r="C165" s="63"/>
      <c r="D165" s="63"/>
      <c r="E165" s="63"/>
      <c r="F165" s="63"/>
      <c r="G165" s="63"/>
      <c r="H165" s="63"/>
      <c r="I165" s="63"/>
      <c r="J165" s="63"/>
    </row>
    <row r="166" spans="1:10" s="6" customFormat="1" ht="12.9" customHeight="1">
      <c r="A166" s="17"/>
      <c r="B166" s="63"/>
      <c r="C166" s="63"/>
      <c r="D166" s="63"/>
      <c r="E166" s="63"/>
      <c r="F166" s="63"/>
      <c r="G166" s="63"/>
      <c r="H166" s="63"/>
      <c r="I166" s="63"/>
      <c r="J166" s="63"/>
    </row>
    <row r="167" spans="1:10" ht="13.65" customHeight="1">
      <c r="B167" s="63"/>
      <c r="C167" s="63"/>
      <c r="D167" s="63"/>
      <c r="E167" s="63"/>
      <c r="F167" s="63"/>
      <c r="G167" s="63"/>
      <c r="H167" s="63"/>
      <c r="I167" s="63"/>
      <c r="J167" s="63"/>
    </row>
    <row r="168" spans="1:10" ht="21">
      <c r="B168" s="54" t="s">
        <v>45</v>
      </c>
    </row>
    <row r="169" spans="1:10" ht="108.75" customHeight="1">
      <c r="B169" s="61" t="s">
        <v>40</v>
      </c>
      <c r="C169" s="61"/>
      <c r="D169" s="61"/>
      <c r="E169" s="61"/>
      <c r="F169" s="61"/>
      <c r="G169" s="61"/>
      <c r="H169" s="61"/>
      <c r="I169" s="61"/>
      <c r="J169" s="61"/>
    </row>
  </sheetData>
  <mergeCells count="4">
    <mergeCell ref="A2:I2"/>
    <mergeCell ref="B169:J169"/>
    <mergeCell ref="B164:J164"/>
    <mergeCell ref="B165:J167"/>
  </mergeCells>
  <conditionalFormatting sqref="A1:B6">
    <cfRule type="expression" dxfId="0" priority="2"/>
  </conditionalFormatting>
  <pageMargins left="0.70866141732283472" right="0.70866141732283472" top="0.78740157480314965" bottom="0.78740157480314965" header="0.31496062992125984" footer="0.31496062992125984"/>
  <pageSetup paperSize="9" scale="41" fitToHeight="2" orientation="portrait" r:id="rId1"/>
  <rowBreaks count="1" manualBreakCount="1">
    <brk id="120" max="9"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Consensus Summary</vt:lpstr>
      <vt:lpstr>'Consensus Summary'!Druckbereich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 Gramkow</dc:creator>
  <cp:lastModifiedBy>Toni Mahr</cp:lastModifiedBy>
  <cp:lastPrinted>2023-03-08T13:25:21Z</cp:lastPrinted>
  <dcterms:created xsi:type="dcterms:W3CDTF">2019-04-30T15:19:46Z</dcterms:created>
  <dcterms:modified xsi:type="dcterms:W3CDTF">2023-03-29T11:42:00Z</dcterms:modified>
</cp:coreProperties>
</file>