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Montabaur\Presse-Holding\United Internet AG\Ad hoc- und Pressemeldungen\2023\HJ 2023\Consensus\"/>
    </mc:Choice>
  </mc:AlternateContent>
  <xr:revisionPtr revIDLastSave="0" documentId="13_ncr:1_{98C2D13D-49D0-4B2D-B004-82563ECDF629}" xr6:coauthVersionLast="47" xr6:coauthVersionMax="47" xr10:uidLastSave="{00000000-0000-0000-0000-000000000000}"/>
  <bookViews>
    <workbookView xWindow="-109" yWindow="-109" windowWidth="34995" windowHeight="19196" xr2:uid="{00000000-000D-0000-FFFF-FFFF00000000}"/>
  </bookViews>
  <sheets>
    <sheet name="Consensus Summary" sheetId="1" r:id="rId1"/>
  </sheets>
  <definedNames>
    <definedName name="_xlnm.Print_Area" localSheetId="0">'Consensus Summary'!$A$1:$L$169</definedName>
    <definedName name="Print_Area" localSheetId="0">'Consensus Summary'!$A$1:$L$169</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1" l="1"/>
  <c r="I76" i="1"/>
  <c r="I70" i="1"/>
  <c r="I64" i="1"/>
  <c r="I58" i="1"/>
  <c r="I52" i="1"/>
  <c r="I46" i="1"/>
  <c r="I40" i="1"/>
  <c r="I34" i="1"/>
  <c r="I28" i="1"/>
  <c r="I22" i="1"/>
  <c r="I16" i="1"/>
  <c r="I10" i="1"/>
  <c r="H118" i="1"/>
  <c r="H64" i="1"/>
  <c r="H58" i="1"/>
  <c r="H52" i="1"/>
  <c r="H70" i="1"/>
  <c r="H76" i="1"/>
  <c r="H82" i="1"/>
  <c r="H88" i="1"/>
  <c r="H94" i="1"/>
  <c r="H100" i="1"/>
  <c r="H112" i="1"/>
  <c r="H46" i="1"/>
  <c r="H40" i="1"/>
  <c r="H34" i="1"/>
  <c r="H28" i="1"/>
  <c r="H22" i="1"/>
  <c r="H16" i="1"/>
  <c r="H10" i="1"/>
  <c r="I162" i="1"/>
  <c r="I161" i="1"/>
  <c r="I160" i="1"/>
  <c r="I159" i="1"/>
  <c r="I158" i="1"/>
  <c r="I156" i="1"/>
  <c r="I155" i="1"/>
  <c r="I154" i="1"/>
  <c r="I153" i="1"/>
  <c r="I152" i="1"/>
  <c r="I150" i="1"/>
  <c r="I149" i="1"/>
  <c r="I148" i="1"/>
  <c r="I147" i="1"/>
  <c r="I146" i="1"/>
  <c r="I144" i="1"/>
  <c r="I143" i="1"/>
  <c r="I142" i="1"/>
  <c r="I141" i="1"/>
  <c r="I140" i="1"/>
  <c r="I138" i="1"/>
  <c r="I137" i="1"/>
  <c r="I136" i="1"/>
  <c r="I135" i="1"/>
  <c r="I134" i="1"/>
  <c r="I132" i="1"/>
  <c r="I131" i="1"/>
  <c r="I130" i="1"/>
  <c r="I129" i="1"/>
  <c r="I128" i="1"/>
  <c r="I126" i="1"/>
  <c r="I125" i="1"/>
  <c r="I123" i="1"/>
  <c r="I122" i="1"/>
  <c r="I114" i="1"/>
  <c r="I113" i="1"/>
  <c r="I112" i="1"/>
  <c r="I111" i="1"/>
  <c r="I110" i="1"/>
  <c r="I102" i="1"/>
  <c r="I101" i="1"/>
  <c r="I100" i="1"/>
  <c r="I99" i="1"/>
  <c r="I98" i="1"/>
  <c r="I96" i="1"/>
  <c r="I95" i="1"/>
  <c r="I94" i="1"/>
  <c r="I93" i="1"/>
  <c r="I92" i="1"/>
  <c r="I90" i="1"/>
  <c r="I89" i="1"/>
  <c r="I88" i="1"/>
  <c r="I87" i="1"/>
  <c r="I86" i="1"/>
  <c r="I84" i="1"/>
  <c r="I83" i="1"/>
  <c r="I82" i="1"/>
  <c r="I81" i="1"/>
  <c r="I80" i="1"/>
  <c r="I78" i="1"/>
  <c r="I77" i="1"/>
  <c r="I75" i="1"/>
  <c r="I74" i="1"/>
  <c r="I72" i="1"/>
  <c r="I71" i="1"/>
  <c r="I69" i="1"/>
  <c r="I68" i="1"/>
  <c r="I66" i="1"/>
  <c r="I65" i="1"/>
  <c r="I63" i="1"/>
  <c r="I62" i="1"/>
  <c r="I60" i="1"/>
  <c r="I59" i="1"/>
  <c r="I57" i="1"/>
  <c r="I56" i="1"/>
  <c r="I54" i="1"/>
  <c r="I53" i="1"/>
  <c r="I51" i="1"/>
  <c r="I50" i="1"/>
  <c r="I48" i="1"/>
  <c r="I47" i="1"/>
  <c r="I45" i="1"/>
  <c r="I44" i="1"/>
  <c r="I42" i="1"/>
  <c r="I41" i="1"/>
  <c r="I39" i="1"/>
  <c r="I38" i="1"/>
  <c r="I36" i="1"/>
  <c r="I35" i="1"/>
  <c r="I33" i="1"/>
  <c r="I32" i="1"/>
  <c r="I30" i="1"/>
  <c r="I29" i="1"/>
  <c r="I27" i="1"/>
  <c r="I26" i="1"/>
  <c r="I24" i="1"/>
  <c r="I23" i="1"/>
  <c r="I21" i="1"/>
  <c r="I20" i="1"/>
  <c r="I18" i="1"/>
  <c r="I17" i="1"/>
  <c r="I15" i="1"/>
  <c r="I14" i="1"/>
  <c r="I12" i="1"/>
  <c r="I11" i="1"/>
  <c r="I9" i="1"/>
  <c r="I8" i="1"/>
  <c r="H160" i="1"/>
  <c r="H154" i="1"/>
  <c r="H148" i="1"/>
  <c r="H142" i="1"/>
  <c r="H136" i="1"/>
  <c r="H130" i="1"/>
  <c r="H124" i="1"/>
  <c r="G136" i="1"/>
  <c r="F136" i="1"/>
  <c r="D136" i="1"/>
  <c r="E136" i="1"/>
  <c r="G130" i="1"/>
  <c r="E130" i="1"/>
  <c r="F130" i="1"/>
  <c r="D130" i="1"/>
  <c r="F124" i="1"/>
  <c r="G124" i="1"/>
  <c r="D124" i="1"/>
  <c r="E124" i="1"/>
  <c r="D112" i="1"/>
  <c r="E112" i="1"/>
  <c r="F112" i="1"/>
  <c r="G112" i="1"/>
  <c r="D100" i="1"/>
  <c r="G100" i="1"/>
  <c r="E100" i="1"/>
  <c r="F100" i="1"/>
  <c r="D94" i="1"/>
  <c r="E94" i="1"/>
  <c r="F94" i="1"/>
  <c r="G94" i="1"/>
  <c r="F88" i="1"/>
  <c r="D88" i="1"/>
  <c r="E88" i="1"/>
  <c r="G88" i="1"/>
  <c r="E82" i="1"/>
  <c r="F82" i="1"/>
  <c r="G82" i="1"/>
  <c r="D82" i="1"/>
  <c r="D76" i="1"/>
  <c r="F76" i="1"/>
  <c r="E76" i="1"/>
  <c r="G76" i="1"/>
  <c r="D70" i="1"/>
  <c r="E70" i="1"/>
  <c r="F70" i="1"/>
  <c r="G70" i="1"/>
  <c r="E64" i="1"/>
  <c r="D64" i="1"/>
  <c r="F64" i="1"/>
  <c r="G64" i="1"/>
  <c r="G58" i="1"/>
  <c r="D58" i="1"/>
  <c r="F58" i="1"/>
  <c r="E58" i="1"/>
  <c r="D52" i="1"/>
  <c r="E52" i="1"/>
  <c r="F52" i="1"/>
  <c r="G52" i="1"/>
  <c r="E46" i="1"/>
  <c r="D46" i="1"/>
  <c r="F46" i="1"/>
  <c r="G46" i="1"/>
  <c r="F40" i="1"/>
  <c r="G40" i="1"/>
  <c r="D40" i="1"/>
  <c r="E40" i="1"/>
  <c r="E34" i="1"/>
  <c r="D34" i="1"/>
  <c r="F34" i="1"/>
  <c r="G34" i="1"/>
  <c r="D28" i="1"/>
  <c r="E28" i="1"/>
  <c r="F28" i="1"/>
  <c r="G28" i="1"/>
  <c r="F22" i="1"/>
  <c r="G22" i="1"/>
  <c r="D22" i="1"/>
  <c r="E22" i="1"/>
  <c r="E16" i="1"/>
  <c r="F16" i="1"/>
  <c r="D16" i="1"/>
  <c r="G16" i="1"/>
  <c r="F10" i="1"/>
  <c r="E10" i="1"/>
  <c r="G10" i="1"/>
  <c r="D10" i="1"/>
  <c r="C58" i="1"/>
  <c r="J9" i="1"/>
  <c r="L39" i="1"/>
  <c r="L70" i="1"/>
  <c r="K113" i="1"/>
  <c r="L68" i="1"/>
  <c r="D160" i="1"/>
  <c r="L26" i="1"/>
  <c r="L22" i="1"/>
  <c r="J136" i="1"/>
  <c r="K98" i="1"/>
  <c r="K38" i="1"/>
  <c r="J14" i="1"/>
  <c r="K27" i="1"/>
  <c r="J70" i="1"/>
  <c r="K51" i="1"/>
  <c r="J114" i="1"/>
  <c r="K148" i="1"/>
  <c r="L123" i="1"/>
  <c r="K81" i="1"/>
  <c r="L10" i="1"/>
  <c r="J153" i="1"/>
  <c r="L113" i="1"/>
  <c r="L20" i="1"/>
  <c r="K74" i="1"/>
  <c r="L110" i="1"/>
  <c r="K15" i="1"/>
  <c r="K57" i="1"/>
  <c r="J63" i="1"/>
  <c r="K47" i="1"/>
  <c r="J83" i="1"/>
  <c r="J26" i="1"/>
  <c r="L14" i="1"/>
  <c r="K90" i="1"/>
  <c r="L117" i="1"/>
  <c r="J90" i="1"/>
  <c r="K96" i="1"/>
  <c r="L77" i="1"/>
  <c r="J119" i="1"/>
  <c r="C154" i="1"/>
  <c r="K102" i="1"/>
  <c r="K64" i="1"/>
  <c r="K138" i="1"/>
  <c r="K134" i="1"/>
  <c r="L124" i="1"/>
  <c r="J101" i="1"/>
  <c r="K132" i="1"/>
  <c r="J64" i="1"/>
  <c r="L45" i="1"/>
  <c r="K137" i="1"/>
  <c r="K160" i="1"/>
  <c r="L64" i="1"/>
  <c r="J74" i="1"/>
  <c r="K65" i="1"/>
  <c r="C142" i="1"/>
  <c r="K94" i="1"/>
  <c r="J68" i="1"/>
  <c r="J15" i="1"/>
  <c r="K17" i="1"/>
  <c r="K116" i="1"/>
  <c r="K56" i="1"/>
  <c r="J54" i="1"/>
  <c r="K44" i="1"/>
  <c r="J27" i="1"/>
  <c r="K87" i="1"/>
  <c r="L119" i="1"/>
  <c r="J86" i="1"/>
  <c r="L111" i="1"/>
  <c r="L75" i="1"/>
  <c r="L59" i="1"/>
  <c r="J56" i="1"/>
  <c r="K147" i="1"/>
  <c r="L9" i="1"/>
  <c r="K48" i="1"/>
  <c r="J47" i="1"/>
  <c r="L17" i="1"/>
  <c r="K100" i="1"/>
  <c r="E148" i="1"/>
  <c r="L28" i="1"/>
  <c r="C136" i="1"/>
  <c r="L84" i="1"/>
  <c r="E160" i="1"/>
  <c r="K143" i="1"/>
  <c r="K32" i="1"/>
  <c r="J8" i="1"/>
  <c r="J52" i="1"/>
  <c r="C124" i="1"/>
  <c r="K46" i="1"/>
  <c r="K84" i="1"/>
  <c r="L69" i="1"/>
  <c r="E154" i="1"/>
  <c r="L154" i="1"/>
  <c r="K53" i="1"/>
  <c r="L23" i="1"/>
  <c r="L32" i="1"/>
  <c r="J46" i="1"/>
  <c r="K18" i="1"/>
  <c r="G154" i="1"/>
  <c r="K36" i="1"/>
  <c r="J129" i="1"/>
  <c r="L162" i="1"/>
  <c r="K119" i="1"/>
  <c r="J53" i="1"/>
  <c r="K158" i="1"/>
  <c r="J143" i="1"/>
  <c r="L132" i="1"/>
  <c r="L147" i="1"/>
  <c r="J38" i="1"/>
  <c r="L114" i="1"/>
  <c r="L78" i="1"/>
  <c r="K136" i="1"/>
  <c r="J11" i="1"/>
  <c r="K10" i="1"/>
  <c r="L141" i="1"/>
  <c r="L102" i="1"/>
  <c r="C34" i="1"/>
  <c r="L143" i="1"/>
  <c r="K33" i="1"/>
  <c r="E142" i="1"/>
  <c r="L98" i="1"/>
  <c r="D142" i="1"/>
  <c r="L36" i="1"/>
  <c r="K62" i="1"/>
  <c r="K22" i="1"/>
  <c r="L88" i="1"/>
  <c r="L136" i="1"/>
  <c r="J149" i="1"/>
  <c r="J18" i="1"/>
  <c r="L118" i="1"/>
  <c r="C28" i="1"/>
  <c r="K59" i="1"/>
  <c r="K125" i="1"/>
  <c r="L76" i="1"/>
  <c r="L135" i="1"/>
  <c r="L93" i="1"/>
  <c r="L161" i="1"/>
  <c r="J78" i="1"/>
  <c r="J51" i="1"/>
  <c r="K162" i="1"/>
  <c r="L63" i="1"/>
  <c r="L128" i="1"/>
  <c r="L149" i="1"/>
  <c r="J39" i="1"/>
  <c r="J21" i="1"/>
  <c r="K117" i="1"/>
  <c r="K29" i="1"/>
  <c r="L51" i="1"/>
  <c r="J113" i="1"/>
  <c r="J118" i="1"/>
  <c r="J93" i="1"/>
  <c r="J131" i="1"/>
  <c r="L87" i="1"/>
  <c r="J120" i="1"/>
  <c r="J81" i="1"/>
  <c r="J89" i="1"/>
  <c r="K114" i="1"/>
  <c r="L40" i="1"/>
  <c r="F154" i="1"/>
  <c r="K126" i="1"/>
  <c r="L18" i="1"/>
  <c r="K95" i="1"/>
  <c r="L134" i="1"/>
  <c r="L38" i="1"/>
  <c r="C112" i="1"/>
  <c r="C160" i="1"/>
  <c r="K42" i="1"/>
  <c r="C16" i="1"/>
  <c r="L101" i="1"/>
  <c r="K52" i="1"/>
  <c r="K142" i="1"/>
  <c r="L160" i="1"/>
  <c r="G148" i="1"/>
  <c r="K120" i="1"/>
  <c r="K76" i="1"/>
  <c r="K30" i="1"/>
  <c r="L24" i="1"/>
  <c r="K124" i="1"/>
  <c r="J124" i="1"/>
  <c r="C22" i="1"/>
  <c r="J72" i="1"/>
  <c r="K101" i="1"/>
  <c r="K69" i="1"/>
  <c r="J123" i="1"/>
  <c r="J144" i="1"/>
  <c r="J33" i="1"/>
  <c r="K154" i="1"/>
  <c r="J152" i="1"/>
  <c r="J77" i="1"/>
  <c r="K159" i="1"/>
  <c r="L66" i="1"/>
  <c r="K150" i="1"/>
  <c r="L131" i="1"/>
  <c r="J117" i="1"/>
  <c r="L8" i="1"/>
  <c r="J42" i="1"/>
  <c r="J20" i="1"/>
  <c r="K40" i="1"/>
  <c r="K112" i="1"/>
  <c r="J100" i="1"/>
  <c r="K28" i="1"/>
  <c r="L99" i="1"/>
  <c r="K118" i="1"/>
  <c r="C46" i="1"/>
  <c r="K12" i="1"/>
  <c r="D148" i="1"/>
  <c r="K11" i="1"/>
  <c r="J17" i="1"/>
  <c r="L16" i="1"/>
  <c r="K88" i="1"/>
  <c r="J135" i="1"/>
  <c r="J134" i="1"/>
  <c r="L74" i="1"/>
  <c r="J156" i="1"/>
  <c r="J75" i="1"/>
  <c r="K122" i="1"/>
  <c r="K149" i="1"/>
  <c r="L129" i="1"/>
  <c r="L12" i="1"/>
  <c r="J23" i="1"/>
  <c r="K110" i="1"/>
  <c r="L52" i="1"/>
  <c r="K99" i="1"/>
  <c r="J34" i="1"/>
  <c r="J126" i="1"/>
  <c r="L130" i="1"/>
  <c r="K156" i="1"/>
  <c r="J146" i="1"/>
  <c r="L89" i="1"/>
  <c r="L150" i="1"/>
  <c r="J132" i="1"/>
  <c r="L62" i="1"/>
  <c r="J116" i="1"/>
  <c r="J41" i="1"/>
  <c r="K128" i="1"/>
  <c r="K70" i="1"/>
  <c r="F148" i="1"/>
  <c r="K66" i="1"/>
  <c r="J154" i="1"/>
  <c r="J99" i="1"/>
  <c r="C76" i="1"/>
  <c r="J150" i="1"/>
  <c r="J28" i="1"/>
  <c r="L96" i="1"/>
  <c r="J50" i="1"/>
  <c r="C94" i="1"/>
  <c r="J125" i="1"/>
  <c r="J10" i="1"/>
  <c r="C130" i="1"/>
  <c r="C148" i="1"/>
  <c r="L92" i="1"/>
  <c r="C70" i="1"/>
  <c r="C100" i="1"/>
  <c r="J148" i="1"/>
  <c r="K50" i="1"/>
  <c r="J159" i="1"/>
  <c r="F142" i="1"/>
  <c r="L71" i="1"/>
  <c r="J16" i="1"/>
  <c r="J76" i="1"/>
  <c r="L126" i="1"/>
  <c r="C40" i="1"/>
  <c r="J69" i="1"/>
  <c r="J82" i="1"/>
  <c r="G142" i="1"/>
  <c r="J111" i="1"/>
  <c r="J35" i="1"/>
  <c r="J140" i="1"/>
  <c r="L112" i="1"/>
  <c r="K146" i="1"/>
  <c r="J128" i="1"/>
  <c r="J60" i="1"/>
  <c r="L44" i="1"/>
  <c r="K21" i="1"/>
  <c r="L86" i="1"/>
  <c r="L156" i="1"/>
  <c r="L11" i="1"/>
  <c r="K152" i="1"/>
  <c r="J141" i="1"/>
  <c r="J102" i="1"/>
  <c r="K131" i="1"/>
  <c r="L35" i="1"/>
  <c r="L80" i="1"/>
  <c r="L148" i="1"/>
  <c r="K80" i="1"/>
  <c r="J66" i="1"/>
  <c r="L116" i="1"/>
  <c r="L27" i="1"/>
  <c r="L100" i="1"/>
  <c r="L142" i="1"/>
  <c r="K71" i="1"/>
  <c r="J160" i="1"/>
  <c r="K34" i="1"/>
  <c r="L53" i="1"/>
  <c r="K129" i="1"/>
  <c r="J12" i="1"/>
  <c r="K9" i="1"/>
  <c r="J161" i="1"/>
  <c r="J112" i="1"/>
  <c r="L46" i="1"/>
  <c r="D154" i="1"/>
  <c r="L140" i="1"/>
  <c r="J98" i="1"/>
  <c r="K26" i="1"/>
  <c r="J92" i="1"/>
  <c r="L153" i="1"/>
  <c r="J22" i="1"/>
  <c r="L120" i="1"/>
  <c r="L83" i="1"/>
  <c r="J137" i="1"/>
  <c r="K75" i="1"/>
  <c r="J57" i="1"/>
  <c r="L47" i="1"/>
  <c r="K24" i="1"/>
  <c r="L90" i="1"/>
  <c r="L152" i="1"/>
  <c r="J48" i="1"/>
  <c r="K155" i="1"/>
  <c r="K123" i="1"/>
  <c r="J30" i="1"/>
  <c r="L94" i="1"/>
  <c r="L144" i="1"/>
  <c r="L82" i="1"/>
  <c r="K130" i="1"/>
  <c r="K72" i="1"/>
  <c r="K141" i="1"/>
  <c r="K39" i="1"/>
  <c r="K68" i="1"/>
  <c r="G160" i="1"/>
  <c r="L34" i="1"/>
  <c r="L42" i="1"/>
  <c r="L95" i="1"/>
  <c r="L159" i="1"/>
  <c r="L30" i="1"/>
  <c r="J88" i="1"/>
  <c r="K20" i="1"/>
  <c r="L81" i="1"/>
  <c r="J138" i="1"/>
  <c r="J65" i="1"/>
  <c r="J80" i="1"/>
  <c r="L15" i="1"/>
  <c r="L138" i="1"/>
  <c r="J45" i="1"/>
  <c r="L60" i="1"/>
  <c r="L41" i="1"/>
  <c r="F160" i="1"/>
  <c r="J130" i="1"/>
  <c r="J96" i="1"/>
  <c r="J32" i="1"/>
  <c r="J155" i="1"/>
  <c r="J40" i="1"/>
  <c r="L137" i="1"/>
  <c r="J44" i="1"/>
  <c r="L58" i="1"/>
  <c r="K86" i="1"/>
  <c r="C52" i="1"/>
  <c r="K78" i="1"/>
  <c r="L48" i="1"/>
  <c r="J122" i="1"/>
  <c r="L155" i="1"/>
  <c r="K153" i="1"/>
  <c r="K41" i="1"/>
  <c r="L29" i="1"/>
  <c r="K82" i="1"/>
  <c r="J158" i="1"/>
  <c r="J94" i="1"/>
  <c r="L54" i="1"/>
  <c r="L158" i="1"/>
  <c r="K92" i="1"/>
  <c r="K77" i="1"/>
  <c r="C64" i="1"/>
  <c r="L57" i="1"/>
  <c r="C88" i="1"/>
  <c r="L56" i="1"/>
  <c r="L50" i="1"/>
  <c r="K16" i="1"/>
  <c r="L125" i="1"/>
  <c r="K135" i="1"/>
  <c r="K58" i="1"/>
  <c r="J58" i="1"/>
  <c r="K8" i="1"/>
  <c r="J95" i="1"/>
  <c r="K140" i="1"/>
  <c r="K161" i="1"/>
  <c r="J142" i="1"/>
  <c r="K111" i="1"/>
  <c r="K89" i="1"/>
  <c r="G118" i="1"/>
  <c r="K23" i="1"/>
  <c r="C10" i="1"/>
  <c r="C82" i="1"/>
  <c r="K54" i="1"/>
  <c r="K63" i="1"/>
  <c r="J24" i="1"/>
  <c r="L146" i="1"/>
  <c r="K14" i="1"/>
  <c r="K60" i="1"/>
  <c r="J62" i="1"/>
  <c r="K45" i="1"/>
  <c r="J84" i="1"/>
  <c r="J29" i="1"/>
  <c r="J87" i="1"/>
  <c r="K93" i="1"/>
  <c r="J59" i="1"/>
  <c r="L65" i="1"/>
  <c r="K144" i="1"/>
  <c r="L72" i="1"/>
  <c r="K83" i="1"/>
  <c r="J71" i="1"/>
  <c r="K35" i="1"/>
  <c r="J36" i="1"/>
  <c r="L33" i="1"/>
  <c r="L122" i="1"/>
  <c r="J162" i="1"/>
  <c r="J110" i="1"/>
  <c r="L21" i="1"/>
  <c r="J147" i="1"/>
</calcChain>
</file>

<file path=xl/sharedStrings.xml><?xml version="1.0" encoding="utf-8"?>
<sst xmlns="http://schemas.openxmlformats.org/spreadsheetml/2006/main" count="208" uniqueCount="52">
  <si>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</si>
  <si>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</si>
  <si>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</si>
  <si>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</si>
  <si>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</si>
  <si>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</si>
  <si>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</si>
  <si>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</si>
  <si>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</si>
  <si>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</si>
  <si>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FY'2023 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</si>
  <si>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</si>
  <si>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</si>
  <si>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</si>
  <si>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</si>
  <si>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</si>
  <si>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</si>
  <si>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</si>
  <si>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</si>
  <si>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</si>
  <si>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</si>
  <si>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</si>
  <si>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</si>
  <si>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</si>
  <si>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</si>
  <si>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</si>
  <si>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</si>
  <si>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</si>
  <si>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</si>
  <si>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</si>
  <si>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</si>
  <si>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</si>
  <si>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</si>
  <si>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</si>
  <si>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</si>
  <si>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 xml:space="preserve">Q1'2022 </t>
  </si>
  <si>
    <t xml:space="preserve">Q2'2022 </t>
  </si>
  <si>
    <t xml:space="preserve">Q3'2022 </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</si>
  <si>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</si>
  <si>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</si>
  <si>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</si>
  <si>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2)</t>
  </si>
  <si>
    <t>Visible Alpha - Disclaimer:</t>
  </si>
  <si>
    <t>EBIT</t>
  </si>
  <si>
    <t>EBT</t>
  </si>
  <si>
    <t>FY'2025 E</t>
  </si>
  <si>
    <t>Q4'2022</t>
  </si>
  <si>
    <t>FY'2022</t>
  </si>
  <si>
    <t>FY 2022 without a non-cash valuation effect from derivatives (EBITDA, EBIT and EBT effect: € -0.5 million)</t>
  </si>
  <si>
    <t>Q2'2023 E</t>
  </si>
  <si>
    <t>Q1'2023</t>
  </si>
  <si>
    <t>United Internet Earnings Estimates as of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</si>
</sst>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ont>
  </fonts>
  <fills count="15">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theme="0"/>
        <bgColor indexed="64"/>
      </patternFill>
    </fill>
  </fills>
  <borders count="6">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right/>
      <top style="thin">
        <color rgb="FFFFFFFF"/>
      </top>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cellStyleXfs>
  <cellXfs count="63">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1" fontId="4" fillId="5" borderId="2" xfId="3"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1" fontId="4" fillId="13" borderId="2" xfId="1" applyNumberForma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167" fontId="1" fillId="4" borderId="2" xfId="11" applyNumberFormat="1" applyFont="1" applyFill="1" applyBorder="1" applyAlignment="1">
      <alignment horizontal="right"/>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14" borderId="5" xfId="0" applyFont="1" applyFill="1" applyBorder="1" applyAlignment="1">
      <alignment horizontal="left"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O169"/>
  <sheetViews>
    <sheetView showGridLines="0" tabSelected="1" view="pageBreakPreview" zoomScale="90" zoomScaleSheetLayoutView="90" workbookViewId="0">
      <pane xSplit="1" ySplit="4" topLeftCell="B5" activePane="bottomRight" state="frozen"/>
      <selection pane="topRight" activeCell="B1" sqref="B1"/>
      <selection pane="bottomLeft" activeCell="A5" sqref="A5"/>
      <selection pane="bottomRight" activeCell="O67" sqref="O67"/>
    </sheetView>
  </sheetViews>
  <sheetFormatPr baseColWidth="10" defaultColWidth="9.125" defaultRowHeight="14.3"/>
  <cols>
    <col min="1" max="1" width="69.875" style="3" bestFit="1" customWidth="1"/>
    <col min="2" max="2" width="8.125" style="3" customWidth="1"/>
    <col min="3" max="8" width="16.75" style="4" customWidth="1"/>
    <col min="9" max="9" width="18.625" style="4" customWidth="1"/>
    <col min="10" max="10" width="16.75" style="4" customWidth="1"/>
    <col min="11" max="11" width="16.75" customWidth="1"/>
    <col min="12" max="12" width="16.75" style="3" customWidth="1"/>
    <col min="13" max="13" width="1.625" customWidth="1"/>
  </cols>
  <sheetData>
    <row r="2" spans="1:15" ht="34.15" customHeight="1">
      <c r="A2" s="59" t="s">
        <v>51</v>
      </c>
      <c r="B2" s="59"/>
      <c r="C2" s="59"/>
      <c r="D2" s="59"/>
      <c r="E2" s="59"/>
      <c r="F2" s="59"/>
      <c r="G2" s="59"/>
      <c r="H2" s="59"/>
      <c r="I2" s="59"/>
      <c r="J2" s="59"/>
      <c r="K2" s="59"/>
      <c r="L2" s="39"/>
      <c r="M2" s="39"/>
      <c r="N2" s="39"/>
      <c r="O2" s="39"/>
    </row>
    <row r="4" spans="1:15" ht="45" customHeight="1">
      <c r="C4" s="40" t="s">
        <v>35</v>
      </c>
      <c r="D4" s="40" t="s">
        <v>36</v>
      </c>
      <c r="E4" s="40" t="s">
        <v>37</v>
      </c>
      <c r="F4" s="40" t="s">
        <v>46</v>
      </c>
      <c r="G4" s="40" t="s">
        <v>47</v>
      </c>
      <c r="H4" s="40" t="s">
        <v>50</v>
      </c>
      <c r="I4" s="41" t="s">
        <v>49</v>
      </c>
      <c r="J4" s="41" t="s">
        <v>10</v>
      </c>
      <c r="K4" s="41" t="s">
        <v>11</v>
      </c>
      <c r="L4" s="41" t="s">
        <v>45</v>
      </c>
    </row>
    <row r="5" spans="1:15" ht="5.95" customHeight="1">
      <c r="K5" s="4"/>
      <c r="L5" s="4"/>
    </row>
    <row r="6" spans="1:15" s="3" customFormat="1" ht="12.6" customHeight="1">
      <c r="A6" s="4" t="s">
        <v>9</v>
      </c>
      <c r="B6" s="4"/>
      <c r="C6" s="4"/>
      <c r="D6" s="4"/>
      <c r="E6" s="4"/>
      <c r="F6" s="4"/>
      <c r="G6" s="4"/>
      <c r="H6" s="4"/>
      <c r="I6" s="4"/>
      <c r="J6" s="4"/>
      <c r="K6" s="4"/>
      <c r="L6" s="4"/>
    </row>
    <row r="7" spans="1:15" s="43" customFormat="1">
      <c r="A7" s="42" t="s">
        <v>8</v>
      </c>
      <c r="B7" s="42"/>
      <c r="C7" s="42"/>
      <c r="D7" s="42"/>
      <c r="E7" s="42"/>
      <c r="F7" s="42"/>
      <c r="G7" s="42"/>
      <c r="H7" s="42"/>
      <c r="I7" s="42"/>
      <c r="J7" s="42"/>
      <c r="K7" s="42"/>
      <c r="L7" s="42"/>
    </row>
    <row r="8" spans="1:15">
      <c r="A8" s="2" t="s">
        <v>0</v>
      </c>
      <c r="B8" s="2"/>
      <c r="C8" s="19"/>
      <c r="D8" s="19"/>
      <c r="E8" s="19"/>
      <c r="F8" s="19"/>
      <c r="G8" s="19"/>
      <c r="H8" s="19"/>
      <c r="I8" s="19" t="str">
        <f>_xll.VADesc(I10,"SourceCount")</f>
        <v>7</v>
      </c>
      <c r="J8" s="19" t="str">
        <f>_xll.VADesc(J10,"SourceCount")</f>
        <v>8</v>
      </c>
      <c r="K8" s="19" t="str">
        <f>_xll.VADesc(K10,"SourceCount")</f>
        <v>8</v>
      </c>
      <c r="L8" s="19" t="str">
        <f>_xll.VADesc(L10,"SourceCount")</f>
        <v>8</v>
      </c>
    </row>
    <row r="9" spans="1:15" s="6" customFormat="1">
      <c r="A9" s="7" t="s">
        <v>1</v>
      </c>
      <c r="B9" s="7"/>
      <c r="C9" s="19"/>
      <c r="D9" s="19"/>
      <c r="E9" s="19"/>
      <c r="F9" s="55"/>
      <c r="G9" s="55"/>
      <c r="H9" s="55"/>
      <c r="I9" s="55">
        <f>_xll.VADesc(I10,"Max")</f>
        <v>1521.6731</v>
      </c>
      <c r="J9" s="55">
        <f>_xll.VADesc(J10,"Max")</f>
        <v>6221.2070742227297</v>
      </c>
      <c r="K9" s="55">
        <f>_xll.VADesc(K10,"Max")</f>
        <v>6545.2902060260694</v>
      </c>
      <c r="L9" s="55">
        <f>_xll.VADesc(L10,"Max")</f>
        <v>6822.2436780590297</v>
      </c>
    </row>
    <row r="10" spans="1:15" s="8" customFormat="1">
      <c r="A10" s="9" t="s">
        <v>2</v>
      </c>
      <c r="B10" s="9"/>
      <c r="C10" s="28">
        <f>_xll.VAData($A$6,C$4,$A$7,"VA Actuals","CD")</f>
        <v>1443.7</v>
      </c>
      <c r="D10" s="28">
        <f>_xll.VAData($A$6,D$4,$A$7,"VA Actuals","CD")</f>
        <v>1457.4</v>
      </c>
      <c r="E10" s="28">
        <f>_xll.VAData($A$6,E$4,$A$7,"VA Actuals","CD")</f>
        <v>1483.2</v>
      </c>
      <c r="F10" s="28">
        <f>_xll.VAData($A$6,F$4,$A$7,"VA Actuals","CD")</f>
        <v>1530.7570000000001</v>
      </c>
      <c r="G10" s="28">
        <f>_xll.VAData($A$6,G$4,$A$7,"VA Actuals","CD")</f>
        <v>5915.0630000000001</v>
      </c>
      <c r="H10" s="28">
        <f>_xll.VAData($A$6,H$4,$A$7,"VA Actuals","CD")</f>
        <v>1538.318</v>
      </c>
      <c r="I10" s="9">
        <f>_xll.VAData($A$6,I$4,$A$7,"consensus.vaactuals")</f>
        <v>1508.0234729924371</v>
      </c>
      <c r="J10" s="9">
        <f>_xll.VAData($A$6,J$4,$A$7,"consensus.vaactuals")</f>
        <v>6181.6712845935099</v>
      </c>
      <c r="K10" s="9">
        <f>_xll.VAData($A$6,K$4,$A$7,"consensus.vaactuals")</f>
        <v>6403.0505754760816</v>
      </c>
      <c r="L10" s="9">
        <f>_xll.VAData($A$6,L$4,$A$7,"consensus.vaactuals")</f>
        <v>6613.1254292977565</v>
      </c>
    </row>
    <row r="11" spans="1:15" s="6" customFormat="1">
      <c r="A11" s="7" t="s">
        <v>3</v>
      </c>
      <c r="B11" s="7"/>
      <c r="C11" s="18"/>
      <c r="D11" s="18"/>
      <c r="E11" s="18"/>
      <c r="F11" s="56"/>
      <c r="G11" s="56"/>
      <c r="H11" s="56"/>
      <c r="I11" s="56">
        <f>_xll.VADesc(I10,"Median")</f>
        <v>1512.3047860389199</v>
      </c>
      <c r="J11" s="56">
        <f>_xll.VADesc(J10,"Median")</f>
        <v>6193.6150130125397</v>
      </c>
      <c r="K11" s="56">
        <f>_xll.VADesc(K10,"Median")</f>
        <v>6411.1347033808252</v>
      </c>
      <c r="L11" s="56">
        <f>_xll.VADesc(L10,"Median")</f>
        <v>6640.3328961291154</v>
      </c>
    </row>
    <row r="12" spans="1:15" s="6" customFormat="1">
      <c r="A12" s="7" t="s">
        <v>4</v>
      </c>
      <c r="B12" s="7"/>
      <c r="C12" s="18"/>
      <c r="D12" s="18"/>
      <c r="E12" s="18"/>
      <c r="F12" s="56"/>
      <c r="G12" s="56"/>
      <c r="H12" s="56"/>
      <c r="I12" s="56">
        <f>_xll.VADesc(I10,"Min")</f>
        <v>1480.0383172774898</v>
      </c>
      <c r="J12" s="56">
        <f>_xll.VADesc(J10,"Min")</f>
        <v>6100.8960872872894</v>
      </c>
      <c r="K12" s="56">
        <f>_xll.VADesc(K10,"Min")</f>
        <v>6285.9383434082201</v>
      </c>
      <c r="L12" s="56">
        <f>_xll.VADesc(L10,"Min")</f>
        <v>6472.2185236783598</v>
      </c>
    </row>
    <row r="13" spans="1:15" s="45" customFormat="1">
      <c r="A13" s="44" t="s">
        <v>12</v>
      </c>
      <c r="B13" s="44" t="s">
        <v>31</v>
      </c>
      <c r="C13" s="44"/>
      <c r="D13" s="44"/>
      <c r="E13" s="44"/>
      <c r="F13" s="44"/>
      <c r="G13" s="42"/>
      <c r="H13" s="42"/>
      <c r="I13" s="42"/>
      <c r="J13" s="42"/>
      <c r="K13" s="42"/>
      <c r="L13" s="42"/>
    </row>
    <row r="14" spans="1:15" s="14" customFormat="1">
      <c r="A14" s="32" t="s">
        <v>0</v>
      </c>
      <c r="B14" s="32"/>
      <c r="C14" s="33"/>
      <c r="D14" s="33"/>
      <c r="E14" s="33"/>
      <c r="F14" s="20"/>
      <c r="G14" s="20"/>
      <c r="H14" s="20"/>
      <c r="I14" s="20" t="str">
        <f>_xll.VADesc(I16,"SourceCount")</f>
        <v>7</v>
      </c>
      <c r="J14" s="20" t="str">
        <f>_xll.VADesc(J16,"SourceCount")</f>
        <v>8</v>
      </c>
      <c r="K14" s="20" t="str">
        <f>_xll.VADesc(K16,"SourceCount")</f>
        <v>8</v>
      </c>
      <c r="L14" s="20" t="str">
        <f>_xll.VADesc(L16,"SourceCount")</f>
        <v>8</v>
      </c>
    </row>
    <row r="15" spans="1:15" s="15" customFormat="1">
      <c r="A15" s="34" t="s">
        <v>1</v>
      </c>
      <c r="B15" s="34"/>
      <c r="C15" s="35"/>
      <c r="D15" s="35"/>
      <c r="E15" s="35"/>
      <c r="F15" s="21"/>
      <c r="G15" s="21"/>
      <c r="H15" s="21"/>
      <c r="I15" s="21">
        <f>_xll.VADesc(I16,"Max")</f>
        <v>347.05566585076497</v>
      </c>
      <c r="J15" s="21">
        <f>_xll.VADesc(J16,"Max")</f>
        <v>1304.22786480431</v>
      </c>
      <c r="K15" s="21">
        <f>_xll.VADesc(K16,"Max")</f>
        <v>1370.86527904377</v>
      </c>
      <c r="L15" s="21">
        <f>_xll.VADesc(L16,"Max")</f>
        <v>1529.6704340213698</v>
      </c>
    </row>
    <row r="16" spans="1:15" s="16" customFormat="1">
      <c r="A16" s="36" t="s">
        <v>2</v>
      </c>
      <c r="B16" s="36"/>
      <c r="C16" s="50">
        <f>_xll.VAData($A$6,C$4,$A$13,"VA Actuals","CD")</f>
        <v>330</v>
      </c>
      <c r="D16" s="50">
        <f>_xll.VAData($A$6,D$4,$A$13,"VA Actuals","CD")</f>
        <v>329.7</v>
      </c>
      <c r="E16" s="50">
        <f>_xll.VAData($A$6,E$4,$A$13,"VA Actuals","CD")</f>
        <v>335.8</v>
      </c>
      <c r="F16" s="50">
        <f>_xll.VAData($A$6,F$4,$A$13,"VA Actuals","CD")</f>
        <v>267</v>
      </c>
      <c r="G16" s="50">
        <f>_xll.VAData($A$6,G$4,$A$13,"VA Actuals","CD")</f>
        <v>1262.5</v>
      </c>
      <c r="H16" s="50">
        <f>_xll.VAData($A$6,H$4,$A$13,"VA Actuals","CD")</f>
        <v>315</v>
      </c>
      <c r="I16" s="22">
        <f>_xll.VAData($A$6,I$4,$A$13,"consensus.vaactuals")</f>
        <v>319.42405219257813</v>
      </c>
      <c r="J16" s="22">
        <f>_xll.VAData($A$6,J$4,$A$13,"consensus.vaactuals")</f>
        <v>1273.2837470368024</v>
      </c>
      <c r="K16" s="22">
        <f>_xll.VAData($A$6,K$4,$A$13,"consensus.vaactuals")</f>
        <v>1343.6172811562512</v>
      </c>
      <c r="L16" s="22">
        <f>_xll.VAData($A$6,L$4,$A$13,"consensus.vaactuals")</f>
        <v>1448.6077897963826</v>
      </c>
    </row>
    <row r="17" spans="1:12" s="15" customFormat="1">
      <c r="A17" s="34" t="s">
        <v>3</v>
      </c>
      <c r="B17" s="34"/>
      <c r="C17" s="35"/>
      <c r="D17" s="35"/>
      <c r="E17" s="35"/>
      <c r="F17" s="21"/>
      <c r="G17" s="21"/>
      <c r="H17" s="21"/>
      <c r="I17" s="21">
        <f>_xll.VADesc(I16,"Median")</f>
        <v>319.07581702826599</v>
      </c>
      <c r="J17" s="21">
        <f>_xll.VADesc(J16,"Median")</f>
        <v>1269.5803516774399</v>
      </c>
      <c r="K17" s="21">
        <f>_xll.VADesc(K16,"Median")</f>
        <v>1343.4768126223701</v>
      </c>
      <c r="L17" s="21">
        <f>_xll.VADesc(L16,"Median")</f>
        <v>1454.3600758705102</v>
      </c>
    </row>
    <row r="18" spans="1:12" s="15" customFormat="1">
      <c r="A18" s="34" t="s">
        <v>4</v>
      </c>
      <c r="B18" s="34"/>
      <c r="C18" s="35"/>
      <c r="D18" s="35"/>
      <c r="E18" s="35"/>
      <c r="F18" s="21"/>
      <c r="G18" s="21"/>
      <c r="H18" s="21"/>
      <c r="I18" s="21">
        <f>_xll.VADesc(I16,"Min")</f>
        <v>294.35510134593898</v>
      </c>
      <c r="J18" s="21">
        <f>_xll.VADesc(J16,"Min")</f>
        <v>1251.8414214637598</v>
      </c>
      <c r="K18" s="21">
        <f>_xll.VADesc(K16,"Min")</f>
        <v>1303.9724011333101</v>
      </c>
      <c r="L18" s="21">
        <f>_xll.VADesc(L16,"Min")</f>
        <v>1346.66766930123</v>
      </c>
    </row>
    <row r="19" spans="1:12" s="43" customFormat="1">
      <c r="A19" s="42" t="s">
        <v>13</v>
      </c>
      <c r="B19" s="42"/>
      <c r="C19" s="42"/>
      <c r="D19" s="42"/>
      <c r="E19" s="42"/>
      <c r="F19" s="42"/>
      <c r="G19" s="42"/>
      <c r="H19" s="42"/>
      <c r="I19" s="42"/>
      <c r="J19" s="42"/>
      <c r="K19" s="42"/>
      <c r="L19" s="42"/>
    </row>
    <row r="20" spans="1:12">
      <c r="A20" s="2" t="s">
        <v>0</v>
      </c>
      <c r="B20" s="2"/>
      <c r="C20" s="23"/>
      <c r="D20" s="23"/>
      <c r="E20" s="23"/>
      <c r="F20" s="23"/>
      <c r="G20" s="23"/>
      <c r="H20" s="23"/>
      <c r="I20" s="23" t="str">
        <f>_xll.VADesc(I22,"SourceCount")</f>
        <v>6</v>
      </c>
      <c r="J20" s="23" t="str">
        <f>_xll.VADesc(J22,"SourceCount")</f>
        <v>7</v>
      </c>
      <c r="K20" s="23" t="str">
        <f>_xll.VADesc(K22,"SourceCount")</f>
        <v>7</v>
      </c>
      <c r="L20" s="23" t="str">
        <f>_xll.VADesc(L22,"SourceCount")</f>
        <v>7</v>
      </c>
    </row>
    <row r="21" spans="1:12" s="6" customFormat="1">
      <c r="A21" s="7" t="s">
        <v>1</v>
      </c>
      <c r="B21" s="7"/>
      <c r="C21" s="24"/>
      <c r="D21" s="24"/>
      <c r="E21" s="24"/>
      <c r="F21" s="24"/>
      <c r="G21" s="24"/>
      <c r="H21" s="24"/>
      <c r="I21" s="24">
        <f>_xll.VADesc(I22,"Max")</f>
        <v>999.51925000000006</v>
      </c>
      <c r="J21" s="24">
        <f>_xll.VADesc(J22,"Max")</f>
        <v>4076.6457504351802</v>
      </c>
      <c r="K21" s="24">
        <f>_xll.VADesc(K22,"Max")</f>
        <v>4137.6002885559001</v>
      </c>
      <c r="L21" s="24">
        <f>_xll.VADesc(L22,"Max")</f>
        <v>4234.5797270045896</v>
      </c>
    </row>
    <row r="22" spans="1:12" s="8" customFormat="1">
      <c r="A22" s="9" t="s">
        <v>2</v>
      </c>
      <c r="B22" s="9"/>
      <c r="C22" s="51">
        <f>_xll.VAData($A$6,C$4,$A$19,"VA Actuals","CD")</f>
        <v>975.9</v>
      </c>
      <c r="D22" s="51">
        <f>_xll.VAData($A$6,D$4,$A$19,"VA Actuals","CD")</f>
        <v>976.1</v>
      </c>
      <c r="E22" s="51">
        <f>_xll.VAData($A$6,E$4,$A$19,"VA Actuals","CD")</f>
        <v>998.3</v>
      </c>
      <c r="F22" s="51">
        <f>_xll.VAData($A$6,F$4,$A$19,"VA Actuals","CD")</f>
        <v>1013.4</v>
      </c>
      <c r="G22" s="51">
        <f>_xll.VAData($A$6,G$4,$A$19,"VA Actuals","CD")</f>
        <v>3963.7</v>
      </c>
      <c r="H22" s="51">
        <f>_xll.VAData($A$6,H$4,$A$19,"VA Actuals","CD")</f>
        <v>1021</v>
      </c>
      <c r="I22" s="25">
        <f>_xll.VAData($A$6,I$4,$A$19,"consensus.vaactuals")</f>
        <v>989.52100412341554</v>
      </c>
      <c r="J22" s="25">
        <f>_xll.VAData($A$6,J$4,$A$19,"consensus.vaactuals")</f>
        <v>4052.7104701282615</v>
      </c>
      <c r="K22" s="25">
        <f>_xll.VAData($A$6,K$4,$A$19,"consensus.vaactuals")</f>
        <v>4114.3155309915073</v>
      </c>
      <c r="L22" s="25">
        <f>_xll.VAData($A$6,L$4,$A$19,"consensus.vaactuals")</f>
        <v>4184.8054903107513</v>
      </c>
    </row>
    <row r="23" spans="1:12" s="6" customFormat="1">
      <c r="A23" s="7" t="s">
        <v>3</v>
      </c>
      <c r="B23" s="7"/>
      <c r="C23" s="24"/>
      <c r="D23" s="24"/>
      <c r="E23" s="24"/>
      <c r="F23" s="24"/>
      <c r="G23" s="24"/>
      <c r="H23" s="24"/>
      <c r="I23" s="24">
        <f>_xll.VADesc(I22,"Median")</f>
        <v>988.8856360166759</v>
      </c>
      <c r="J23" s="24">
        <f>_xll.VADesc(J22,"Median")</f>
        <v>4061.4830355184304</v>
      </c>
      <c r="K23" s="24">
        <f>_xll.VADesc(K22,"Median")</f>
        <v>4120.2755765329803</v>
      </c>
      <c r="L23" s="24">
        <f>_xll.VADesc(L22,"Median")</f>
        <v>4196.37481432194</v>
      </c>
    </row>
    <row r="24" spans="1:12" s="6" customFormat="1">
      <c r="A24" s="7" t="s">
        <v>4</v>
      </c>
      <c r="B24" s="7"/>
      <c r="C24" s="24"/>
      <c r="D24" s="24"/>
      <c r="E24" s="24"/>
      <c r="F24" s="24"/>
      <c r="G24" s="24"/>
      <c r="H24" s="24"/>
      <c r="I24" s="24">
        <f>_xll.VADesc(I22,"Min")</f>
        <v>977.28742700794396</v>
      </c>
      <c r="J24" s="24">
        <f>_xll.VADesc(J22,"Min")</f>
        <v>4000.6426000000001</v>
      </c>
      <c r="K24" s="24">
        <f>_xll.VADesc(K22,"Min")</f>
        <v>4060.3309330000002</v>
      </c>
      <c r="L24" s="24">
        <f>_xll.VADesc(L22,"Min")</f>
        <v>4117.5441416949998</v>
      </c>
    </row>
    <row r="25" spans="1:12" s="43" customFormat="1">
      <c r="A25" s="42" t="s">
        <v>32</v>
      </c>
      <c r="B25" s="42"/>
      <c r="C25" s="42"/>
      <c r="D25" s="42"/>
      <c r="E25" s="42"/>
      <c r="F25" s="42"/>
      <c r="G25" s="42"/>
      <c r="H25" s="42"/>
      <c r="I25" s="42"/>
      <c r="J25" s="42"/>
      <c r="K25" s="42"/>
      <c r="L25" s="42"/>
    </row>
    <row r="26" spans="1:12">
      <c r="A26" s="2" t="s">
        <v>0</v>
      </c>
      <c r="B26" s="2"/>
      <c r="C26" s="23"/>
      <c r="D26" s="23"/>
      <c r="E26" s="23"/>
      <c r="F26" s="23"/>
      <c r="G26" s="23"/>
      <c r="H26" s="23"/>
      <c r="I26" s="23" t="str">
        <f>_xll.VADesc(I28,"SourceCount")</f>
        <v>4</v>
      </c>
      <c r="J26" s="23" t="str">
        <f>_xll.VADesc(J28,"SourceCount")</f>
        <v>4</v>
      </c>
      <c r="K26" s="23" t="str">
        <f>_xll.VADesc(K28,"SourceCount")</f>
        <v>3</v>
      </c>
      <c r="L26" s="23" t="str">
        <f>_xll.VADesc(L28,"SourceCount")</f>
        <v>3</v>
      </c>
    </row>
    <row r="27" spans="1:12" s="6" customFormat="1">
      <c r="A27" s="7" t="s">
        <v>1</v>
      </c>
      <c r="B27" s="7"/>
      <c r="C27" s="24"/>
      <c r="D27" s="24"/>
      <c r="E27" s="24"/>
      <c r="F27" s="24"/>
      <c r="G27" s="24"/>
      <c r="H27" s="24"/>
      <c r="I27" s="24">
        <f>_xll.VADesc(I28,"Max")</f>
        <v>804.69200000000001</v>
      </c>
      <c r="J27" s="24">
        <f>_xll.VADesc(J28,"Max")</f>
        <v>3230.197950435183</v>
      </c>
      <c r="K27" s="24">
        <f>_xll.VADesc(K28,"Max")</f>
        <v>3283.6604688523403</v>
      </c>
      <c r="L27" s="24">
        <f>_xll.VADesc(L28,"Max")</f>
        <v>3347.5811399838699</v>
      </c>
    </row>
    <row r="28" spans="1:12" s="8" customFormat="1">
      <c r="A28" s="9" t="s">
        <v>2</v>
      </c>
      <c r="B28" s="9"/>
      <c r="C28" s="9">
        <f>_xll.VAData($A$6,C$4,$A$25,"consensus.vaactuals")</f>
        <v>789.1</v>
      </c>
      <c r="D28" s="9">
        <f>_xll.VAData($A$6,D$4,$A$25,"consensus.vaactuals")</f>
        <v>792.8</v>
      </c>
      <c r="E28" s="9">
        <f>_xll.VAData($A$6,E$4,$A$25,"consensus.vaactuals")</f>
        <v>804.8</v>
      </c>
      <c r="F28" s="9">
        <f>_xll.VAData($A$6,F$4,$A$25,"consensus.vaactuals")</f>
        <v>788.7</v>
      </c>
      <c r="G28" s="9">
        <f>_xll.VAData($A$6,G$4,$A$25,"consensus.vaactuals")</f>
        <v>3175.4250000000002</v>
      </c>
      <c r="H28" s="51">
        <f>_xll.VAData($A$6,H$4,$A$25,"consensus.vaactuals")</f>
        <v>788.875</v>
      </c>
      <c r="I28" s="9">
        <f>_xll.VAData($A$6,I$4,$A$25,"consensus.vaactuals")</f>
        <v>799.699637693932</v>
      </c>
      <c r="J28" s="9">
        <f>_xll.VAData($A$6,J$4,$A$25,"consensus.vaactuals")</f>
        <v>3219.6844766909135</v>
      </c>
      <c r="K28" s="9">
        <f>_xll.VAData($A$6,K$4,$A$25,"consensus.vaactuals")</f>
        <v>3266.0051071470734</v>
      </c>
      <c r="L28" s="9">
        <f>_xll.VAData($A$6,L$4,$A$25,"consensus.vaactuals")</f>
        <v>3324.3477215766766</v>
      </c>
    </row>
    <row r="29" spans="1:12" s="6" customFormat="1">
      <c r="A29" s="7" t="s">
        <v>3</v>
      </c>
      <c r="B29" s="7"/>
      <c r="C29" s="24"/>
      <c r="D29" s="24"/>
      <c r="E29" s="24"/>
      <c r="F29" s="24"/>
      <c r="G29" s="24"/>
      <c r="H29" s="24"/>
      <c r="I29" s="24">
        <f>_xll.VADesc(I28,"Median")</f>
        <v>800.05956188389212</v>
      </c>
      <c r="J29" s="24">
        <f>_xll.VADesc(J28,"Median")</f>
        <v>3221.7827477951596</v>
      </c>
      <c r="K29" s="24">
        <f>_xll.VADesc(K28,"Median")</f>
        <v>3270.4416360559003</v>
      </c>
      <c r="L29" s="24">
        <f>_xll.VADesc(L28,"Median")</f>
        <v>3322.9776176242199</v>
      </c>
    </row>
    <row r="30" spans="1:12" s="6" customFormat="1">
      <c r="A30" s="7" t="s">
        <v>4</v>
      </c>
      <c r="B30" s="7"/>
      <c r="C30" s="24"/>
      <c r="D30" s="24"/>
      <c r="E30" s="24"/>
      <c r="F30" s="24"/>
      <c r="G30" s="24"/>
      <c r="H30" s="24"/>
      <c r="I30" s="24">
        <f>_xll.VADesc(I28,"Min")</f>
        <v>793.98742700794401</v>
      </c>
      <c r="J30" s="24">
        <f>_xll.VADesc(J28,"Min")</f>
        <v>3204.9744607381499</v>
      </c>
      <c r="K30" s="24">
        <f>_xll.VADesc(K28,"Min")</f>
        <v>3243.9132165329802</v>
      </c>
      <c r="L30" s="24">
        <f>_xll.VADesc(L28,"Min")</f>
        <v>3302.48440712194</v>
      </c>
    </row>
    <row r="31" spans="1:12" s="43" customFormat="1">
      <c r="A31" s="42" t="s">
        <v>14</v>
      </c>
      <c r="B31" s="42"/>
      <c r="C31" s="42"/>
      <c r="D31" s="42"/>
      <c r="E31" s="42"/>
      <c r="F31" s="42"/>
      <c r="G31" s="42"/>
      <c r="H31" s="42"/>
      <c r="I31" s="42"/>
      <c r="J31" s="42"/>
      <c r="K31" s="42"/>
      <c r="L31" s="42"/>
    </row>
    <row r="32" spans="1:12">
      <c r="A32" s="2" t="s">
        <v>0</v>
      </c>
      <c r="B32" s="2"/>
      <c r="C32" s="23"/>
      <c r="D32" s="23"/>
      <c r="E32" s="23"/>
      <c r="F32" s="23"/>
      <c r="G32" s="23"/>
      <c r="H32" s="23"/>
      <c r="I32" s="23" t="str">
        <f>_xll.VADesc(I34,"SourceCount")</f>
        <v>6</v>
      </c>
      <c r="J32" s="23" t="str">
        <f>_xll.VADesc(J34,"SourceCount")</f>
        <v>7</v>
      </c>
      <c r="K32" s="23" t="str">
        <f>_xll.VADesc(K34,"SourceCount")</f>
        <v>7</v>
      </c>
      <c r="L32" s="23" t="str">
        <f>_xll.VADesc(L34,"SourceCount")</f>
        <v>7</v>
      </c>
    </row>
    <row r="33" spans="1:12" s="6" customFormat="1">
      <c r="A33" s="7" t="s">
        <v>1</v>
      </c>
      <c r="B33" s="7"/>
      <c r="C33" s="24"/>
      <c r="D33" s="24"/>
      <c r="E33" s="24"/>
      <c r="F33" s="24"/>
      <c r="G33" s="24"/>
      <c r="H33" s="24"/>
      <c r="I33" s="24">
        <f>_xll.VADesc(I34,"Max")</f>
        <v>173.76211854682401</v>
      </c>
      <c r="J33" s="24">
        <f>_xll.VADesc(J34,"Max")</f>
        <v>667.38997673814504</v>
      </c>
      <c r="K33" s="24">
        <f>_xll.VADesc(K34,"Max")</f>
        <v>701.96546483288296</v>
      </c>
      <c r="L33" s="24">
        <f>_xll.VADesc(L34,"Max")</f>
        <v>819.919563846438</v>
      </c>
    </row>
    <row r="34" spans="1:12" s="8" customFormat="1">
      <c r="A34" s="9" t="s">
        <v>2</v>
      </c>
      <c r="B34" s="9"/>
      <c r="C34" s="51">
        <f>_xll.VAData($A$6,C$4,$A$31,"VA Actuals","CD")</f>
        <v>187.1</v>
      </c>
      <c r="D34" s="51">
        <f>_xll.VAData($A$6,D$4,$A$31,"VA Actuals","CD")</f>
        <v>181.1</v>
      </c>
      <c r="E34" s="51">
        <f>_xll.VAData($A$6,E$4,$A$31,"VA Actuals","CD")</f>
        <v>180.8</v>
      </c>
      <c r="F34" s="51">
        <f>_xll.VAData($A$6,F$4,$A$31,"VA Actuals","CD")</f>
        <v>144.5</v>
      </c>
      <c r="G34" s="51">
        <f>_xll.VAData($A$6,G$4,$A$31,"VA Actuals","CD")</f>
        <v>696.5</v>
      </c>
      <c r="H34" s="51">
        <f>_xll.VAData($A$6,H$4,$A$31,"VA Actuals","CD")</f>
        <v>182.1</v>
      </c>
      <c r="I34" s="25">
        <f>_xll.VAData($A$6,I$4,$A$31,"consensus.vaactuals")</f>
        <v>165.69165829838965</v>
      </c>
      <c r="J34" s="25">
        <f>_xll.VAData($A$6,J$4,$A$31,"consensus.vaactuals")</f>
        <v>657.19889982579605</v>
      </c>
      <c r="K34" s="25">
        <f>_xll.VAData($A$6,K$4,$A$31,"consensus.vaactuals")</f>
        <v>670.16635541173332</v>
      </c>
      <c r="L34" s="25">
        <f>_xll.VAData($A$6,L$4,$A$31,"consensus.vaactuals")</f>
        <v>713.12334101545048</v>
      </c>
    </row>
    <row r="35" spans="1:12" s="6" customFormat="1">
      <c r="A35" s="7" t="s">
        <v>3</v>
      </c>
      <c r="B35" s="7"/>
      <c r="C35" s="24"/>
      <c r="D35" s="24"/>
      <c r="E35" s="24"/>
      <c r="F35" s="24"/>
      <c r="G35" s="24"/>
      <c r="H35" s="24"/>
      <c r="I35" s="24">
        <f>_xll.VADesc(I34,"Median")</f>
        <v>170.83623003947201</v>
      </c>
      <c r="J35" s="24">
        <f>_xll.VADesc(J34,"Median")</f>
        <v>655.92312732334301</v>
      </c>
      <c r="K35" s="24">
        <f>_xll.VADesc(K34,"Median")</f>
        <v>673.092450385098</v>
      </c>
      <c r="L35" s="24">
        <f>_xll.VADesc(L34,"Median")</f>
        <v>692.93126232513589</v>
      </c>
    </row>
    <row r="36" spans="1:12" s="6" customFormat="1">
      <c r="A36" s="7" t="s">
        <v>4</v>
      </c>
      <c r="B36" s="7"/>
      <c r="C36" s="24"/>
      <c r="D36" s="24"/>
      <c r="E36" s="24"/>
      <c r="F36" s="24"/>
      <c r="G36" s="24"/>
      <c r="H36" s="24"/>
      <c r="I36" s="24">
        <f>_xll.VADesc(I34,"Min")</f>
        <v>151.005017047884</v>
      </c>
      <c r="J36" s="24">
        <f>_xll.VADesc(J34,"Min")</f>
        <v>651.50291046188602</v>
      </c>
      <c r="K36" s="24">
        <f>_xll.VADesc(K34,"Min")</f>
        <v>646.52202495762003</v>
      </c>
      <c r="L36" s="24">
        <f>_xll.VADesc(L34,"Min")</f>
        <v>626.22282210655203</v>
      </c>
    </row>
    <row r="37" spans="1:12" s="43" customFormat="1">
      <c r="A37" s="42" t="s">
        <v>15</v>
      </c>
      <c r="B37" s="42"/>
      <c r="C37" s="42"/>
      <c r="D37" s="42"/>
      <c r="E37" s="42"/>
      <c r="F37" s="42"/>
      <c r="G37" s="42"/>
      <c r="H37" s="42"/>
      <c r="I37" s="42"/>
      <c r="J37" s="42"/>
      <c r="K37" s="42"/>
      <c r="L37" s="42"/>
    </row>
    <row r="38" spans="1:12">
      <c r="A38" s="2" t="s">
        <v>0</v>
      </c>
      <c r="B38" s="2"/>
      <c r="C38" s="23"/>
      <c r="D38" s="23"/>
      <c r="E38" s="23"/>
      <c r="F38" s="23"/>
      <c r="G38" s="23"/>
      <c r="H38" s="23"/>
      <c r="I38" s="23" t="str">
        <f>_xll.VADesc(I40,"SourceCount")</f>
        <v>6</v>
      </c>
      <c r="J38" s="23" t="str">
        <f>_xll.VADesc(J40,"SourceCount")</f>
        <v>7</v>
      </c>
      <c r="K38" s="23" t="str">
        <f>_xll.VADesc(K40,"SourceCount")</f>
        <v>7</v>
      </c>
      <c r="L38" s="23" t="str">
        <f>_xll.VADesc(L40,"SourceCount")</f>
        <v>7</v>
      </c>
    </row>
    <row r="39" spans="1:12" s="6" customFormat="1">
      <c r="A39" s="7" t="s">
        <v>1</v>
      </c>
      <c r="B39" s="7"/>
      <c r="C39" s="24"/>
      <c r="D39" s="24"/>
      <c r="E39" s="24"/>
      <c r="F39" s="24"/>
      <c r="G39" s="24"/>
      <c r="H39" s="24"/>
      <c r="I39" s="24">
        <f>_xll.VADesc(I40,"Max")</f>
        <v>142.738</v>
      </c>
      <c r="J39" s="24">
        <f>_xll.VADesc(J40,"Max")</f>
        <v>585.65099999999995</v>
      </c>
      <c r="K39" s="24">
        <f>_xll.VADesc(K40,"Max")</f>
        <v>642.73760000000004</v>
      </c>
      <c r="L39" s="24">
        <f>_xll.VADesc(L40,"Max")</f>
        <v>685.93987115499999</v>
      </c>
    </row>
    <row r="40" spans="1:12" s="8" customFormat="1">
      <c r="A40" s="9" t="s">
        <v>2</v>
      </c>
      <c r="B40" s="9"/>
      <c r="C40" s="51">
        <f>_xll.VAData($A$6,C$4,$A$37,"VA Actuals","CD")</f>
        <v>128.6</v>
      </c>
      <c r="D40" s="51">
        <f>_xll.VAData($A$6,D$4,$A$37,"VA Actuals","CD")</f>
        <v>133.5</v>
      </c>
      <c r="E40" s="51">
        <f>_xll.VAData($A$6,E$4,$A$37,"VA Actuals","CD")</f>
        <v>137.1</v>
      </c>
      <c r="F40" s="51">
        <f>_xll.VAData($A$6,F$4,$A$37,"VA Actuals","CD")</f>
        <v>144.19999999999999</v>
      </c>
      <c r="G40" s="51">
        <f>_xll.VAData($A$6,G$4,$A$37,"VA Actuals","CD")</f>
        <v>543.4</v>
      </c>
      <c r="H40" s="51">
        <f>_xll.VAData($A$6,H$4,$A$37,"VA Actuals","CD")</f>
        <v>136.1</v>
      </c>
      <c r="I40" s="25">
        <f>_xll.VAData($A$6,I$4,$A$37,"consensus.vaactuals")</f>
        <v>140.928</v>
      </c>
      <c r="J40" s="25">
        <f>_xll.VAData($A$6,J$4,$A$37,"consensus.vaactuals")</f>
        <v>577.29067857142854</v>
      </c>
      <c r="K40" s="25">
        <f>_xll.VAData($A$6,K$4,$A$37,"consensus.vaactuals")</f>
        <v>622.39274767857148</v>
      </c>
      <c r="L40" s="25">
        <f>_xll.VAData($A$6,L$4,$A$37,"consensus.vaactuals")</f>
        <v>654.2257647093453</v>
      </c>
    </row>
    <row r="41" spans="1:12" s="6" customFormat="1">
      <c r="A41" s="7" t="s">
        <v>3</v>
      </c>
      <c r="B41" s="7"/>
      <c r="C41" s="24"/>
      <c r="D41" s="24"/>
      <c r="E41" s="24"/>
      <c r="F41" s="24"/>
      <c r="G41" s="24"/>
      <c r="H41" s="24"/>
      <c r="I41" s="24">
        <f>_xll.VADesc(I40,"Median")</f>
        <v>140.73625000000001</v>
      </c>
      <c r="J41" s="24">
        <f>_xll.VADesc(J40,"Median")</f>
        <v>576.798</v>
      </c>
      <c r="K41" s="24">
        <f>_xll.VADesc(K40,"Median")</f>
        <v>635.43133499999999</v>
      </c>
      <c r="L41" s="24">
        <f>_xll.VADesc(L40,"Median")</f>
        <v>670.3800584249999</v>
      </c>
    </row>
    <row r="42" spans="1:12" s="6" customFormat="1">
      <c r="A42" s="7" t="s">
        <v>4</v>
      </c>
      <c r="B42" s="7"/>
      <c r="C42" s="24"/>
      <c r="D42" s="24"/>
      <c r="E42" s="24"/>
      <c r="F42" s="24"/>
      <c r="G42" s="24"/>
      <c r="H42" s="24"/>
      <c r="I42" s="24">
        <f>_xll.VADesc(I40,"Min")</f>
        <v>138.84</v>
      </c>
      <c r="J42" s="24">
        <f>_xll.VADesc(J40,"Min")</f>
        <v>567.49199999999996</v>
      </c>
      <c r="K42" s="24">
        <f>_xll.VADesc(K40,"Min")</f>
        <v>584.51675999999998</v>
      </c>
      <c r="L42" s="24">
        <f>_xll.VADesc(L40,"Min")</f>
        <v>596.20709520000003</v>
      </c>
    </row>
    <row r="43" spans="1:12" s="43" customFormat="1">
      <c r="A43" s="42" t="s">
        <v>16</v>
      </c>
      <c r="B43" s="42"/>
      <c r="C43" s="42"/>
      <c r="D43" s="42"/>
      <c r="E43" s="42"/>
      <c r="F43" s="42"/>
      <c r="G43" s="42"/>
      <c r="H43" s="42"/>
      <c r="I43" s="42"/>
      <c r="J43" s="42"/>
      <c r="K43" s="42"/>
      <c r="L43" s="42"/>
    </row>
    <row r="44" spans="1:12">
      <c r="A44" s="2" t="s">
        <v>0</v>
      </c>
      <c r="B44" s="2"/>
      <c r="C44" s="23"/>
      <c r="D44" s="23"/>
      <c r="E44" s="23"/>
      <c r="F44" s="23"/>
      <c r="G44" s="23"/>
      <c r="H44" s="23"/>
      <c r="I44" s="23" t="str">
        <f>_xll.VADesc(I46,"SourceCount")</f>
        <v>6</v>
      </c>
      <c r="J44" s="23" t="str">
        <f>_xll.VADesc(J46,"SourceCount")</f>
        <v>7</v>
      </c>
      <c r="K44" s="23" t="str">
        <f>_xll.VADesc(K46,"SourceCount")</f>
        <v>7</v>
      </c>
      <c r="L44" s="23" t="str">
        <f>_xll.VADesc(L46,"SourceCount")</f>
        <v>7</v>
      </c>
    </row>
    <row r="45" spans="1:12" s="6" customFormat="1">
      <c r="A45" s="7" t="s">
        <v>1</v>
      </c>
      <c r="B45" s="7"/>
      <c r="C45" s="24"/>
      <c r="D45" s="24"/>
      <c r="E45" s="24"/>
      <c r="F45" s="24"/>
      <c r="G45" s="24"/>
      <c r="H45" s="24"/>
      <c r="I45" s="24">
        <f>_xll.VADesc(I46,"Max")</f>
        <v>41.901400000000002</v>
      </c>
      <c r="J45" s="24">
        <f>_xll.VADesc(J46,"Max")</f>
        <v>165.96240677966099</v>
      </c>
      <c r="K45" s="24">
        <f>_xll.VADesc(K46,"Max")</f>
        <v>189.48547267199999</v>
      </c>
      <c r="L45" s="24">
        <f>_xll.VADesc(L46,"Max")</f>
        <v>217.76631296000002</v>
      </c>
    </row>
    <row r="46" spans="1:12" s="8" customFormat="1">
      <c r="A46" s="9" t="s">
        <v>2</v>
      </c>
      <c r="B46" s="9"/>
      <c r="C46" s="51">
        <f>_xll.VAData($A$6,C$4,$A$43,"VA Actuals","CD")</f>
        <v>36.200000000000003</v>
      </c>
      <c r="D46" s="51">
        <f>_xll.VAData($A$6,D$4,$A$43,"VA Actuals","CD")</f>
        <v>38.700000000000003</v>
      </c>
      <c r="E46" s="51">
        <f>_xll.VAData($A$6,E$4,$A$43,"VA Actuals","CD")</f>
        <v>37.299999999999997</v>
      </c>
      <c r="F46" s="51">
        <f>_xll.VAData($A$6,F$4,$A$43,"VA Actuals","CD")</f>
        <v>42.1</v>
      </c>
      <c r="G46" s="51">
        <f>_xll.VAData($A$6,G$4,$A$43,"VA Actuals","CD")</f>
        <v>155.6</v>
      </c>
      <c r="H46" s="51">
        <f>_xll.VAData($A$6,H$4,$A$43,"VA Actuals","CD")</f>
        <v>34.799999999999997</v>
      </c>
      <c r="I46" s="25">
        <f>_xll.VAData($A$6,I$4,$A$43,"consensus.vaactuals")</f>
        <v>39.696376383996565</v>
      </c>
      <c r="J46" s="25">
        <f>_xll.VAData($A$6,J$4,$A$43,"consensus.vaactuals")</f>
        <v>158.52365241730715</v>
      </c>
      <c r="K46" s="25">
        <f>_xll.VAData($A$6,K$4,$A$43,"consensus.vaactuals")</f>
        <v>174.997276335751</v>
      </c>
      <c r="L46" s="25">
        <f>_xll.VAData($A$6,L$4,$A$43,"consensus.vaactuals")</f>
        <v>191.47447105464872</v>
      </c>
    </row>
    <row r="47" spans="1:12" s="6" customFormat="1">
      <c r="A47" s="7" t="s">
        <v>3</v>
      </c>
      <c r="B47" s="7"/>
      <c r="C47" s="24"/>
      <c r="D47" s="24"/>
      <c r="E47" s="24"/>
      <c r="F47" s="24"/>
      <c r="G47" s="24"/>
      <c r="H47" s="24"/>
      <c r="I47" s="24">
        <f>_xll.VADesc(I46,"Median")</f>
        <v>39.807596250000003</v>
      </c>
      <c r="J47" s="24">
        <f>_xll.VADesc(J46,"Median")</f>
        <v>157.79213200000001</v>
      </c>
      <c r="K47" s="24">
        <f>_xll.VADesc(K46,"Median")</f>
        <v>176.92334523500003</v>
      </c>
      <c r="L47" s="24">
        <f>_xll.VADesc(L46,"Median")</f>
        <v>190.08136120112999</v>
      </c>
    </row>
    <row r="48" spans="1:12" s="6" customFormat="1">
      <c r="A48" s="7" t="s">
        <v>4</v>
      </c>
      <c r="B48" s="7"/>
      <c r="C48" s="24"/>
      <c r="D48" s="24"/>
      <c r="E48" s="24"/>
      <c r="F48" s="24"/>
      <c r="G48" s="24"/>
      <c r="H48" s="24"/>
      <c r="I48" s="24">
        <f>_xll.VADesc(I46,"Min")</f>
        <v>38</v>
      </c>
      <c r="J48" s="24">
        <f>_xll.VADesc(J46,"Min")</f>
        <v>150.533784</v>
      </c>
      <c r="K48" s="24">
        <f>_xll.VADesc(K46,"Min")</f>
        <v>162.13847999999999</v>
      </c>
      <c r="L48" s="24">
        <f>_xll.VADesc(L46,"Min")</f>
        <v>165.38124959999999</v>
      </c>
    </row>
    <row r="49" spans="1:12" s="43" customFormat="1">
      <c r="A49" s="42" t="s">
        <v>17</v>
      </c>
      <c r="B49" s="42"/>
      <c r="C49" s="42"/>
      <c r="D49" s="42"/>
      <c r="E49" s="42"/>
      <c r="F49" s="42"/>
      <c r="G49" s="42"/>
      <c r="H49" s="42"/>
      <c r="I49" s="42"/>
      <c r="J49" s="42"/>
      <c r="K49" s="42"/>
      <c r="L49" s="42"/>
    </row>
    <row r="50" spans="1:12">
      <c r="A50" s="2" t="s">
        <v>0</v>
      </c>
      <c r="B50" s="2"/>
      <c r="C50" s="23"/>
      <c r="D50" s="23"/>
      <c r="E50" s="23"/>
      <c r="F50" s="23"/>
      <c r="G50" s="23"/>
      <c r="H50" s="23"/>
      <c r="I50" s="23" t="str">
        <f>_xll.VADesc(I52,"SourceCount")</f>
        <v>6</v>
      </c>
      <c r="J50" s="23" t="str">
        <f>_xll.VADesc(J52,"SourceCount")</f>
        <v>7</v>
      </c>
      <c r="K50" s="23" t="str">
        <f>_xll.VADesc(K52,"SourceCount")</f>
        <v>7</v>
      </c>
      <c r="L50" s="23" t="str">
        <f>_xll.VADesc(L52,"SourceCount")</f>
        <v>7</v>
      </c>
    </row>
    <row r="51" spans="1:12" s="6" customFormat="1">
      <c r="A51" s="7" t="s">
        <v>1</v>
      </c>
      <c r="B51" s="7"/>
      <c r="C51" s="24"/>
      <c r="D51" s="24"/>
      <c r="E51" s="24"/>
      <c r="F51" s="24"/>
      <c r="G51" s="24"/>
      <c r="H51" s="24"/>
      <c r="I51" s="24">
        <f>_xll.VADesc(I52,"Max")</f>
        <v>73.796000000000006</v>
      </c>
      <c r="J51" s="24">
        <f>_xll.VADesc(J52,"Max")</f>
        <v>295.54399999999998</v>
      </c>
      <c r="K51" s="24">
        <f>_xll.VADesc(K52,"Max")</f>
        <v>304.27532000000002</v>
      </c>
      <c r="L51" s="24">
        <f>_xll.VADesc(L52,"Max")</f>
        <v>313.09509194967802</v>
      </c>
    </row>
    <row r="52" spans="1:12" s="8" customFormat="1">
      <c r="A52" s="9" t="s">
        <v>2</v>
      </c>
      <c r="B52" s="9"/>
      <c r="C52" s="28">
        <f>_xll.VAData($A$6,C$4,$A$49,"VA Actuals","CD")</f>
        <v>71.599999999999994</v>
      </c>
      <c r="D52" s="28">
        <f>_xll.VAData($A$6,D$4,$A$49,"VA Actuals","CD")</f>
        <v>71</v>
      </c>
      <c r="E52" s="28">
        <f>_xll.VAData($A$6,E$4,$A$49,"VA Actuals","CD")</f>
        <v>69</v>
      </c>
      <c r="F52" s="28">
        <f>_xll.VAData($A$6,F$4,$A$49,"VA Actuals","CD")</f>
        <v>75.900000000000006</v>
      </c>
      <c r="G52" s="28">
        <f>_xll.VAData($A$6,G$4,$A$49,"VA Actuals","CD")</f>
        <v>283.89999999999998</v>
      </c>
      <c r="H52" s="28">
        <f>_xll.VAData($A$6,H$4,$A$49,"VA Actuals","CD")</f>
        <v>70</v>
      </c>
      <c r="I52" s="9">
        <f>_xll.VAData($A$6,I$4,$A$49,"consensus.vaactuals")</f>
        <v>71.114316525140836</v>
      </c>
      <c r="J52" s="9">
        <f>_xll.VAData($A$6,J$4,$A$49,"consensus.vaactuals")</f>
        <v>289.22627722940473</v>
      </c>
      <c r="K52" s="9">
        <f>_xll.VAData($A$6,K$4,$A$49,"consensus.vaactuals")</f>
        <v>294.58164720397815</v>
      </c>
      <c r="L52" s="9">
        <f>_xll.VAData($A$6,L$4,$A$49,"consensus.vaactuals")</f>
        <v>299.42433948966158</v>
      </c>
    </row>
    <row r="53" spans="1:12" s="6" customFormat="1">
      <c r="A53" s="7" t="s">
        <v>3</v>
      </c>
      <c r="B53" s="7"/>
      <c r="C53" s="24"/>
      <c r="D53" s="24"/>
      <c r="E53" s="24"/>
      <c r="F53" s="24"/>
      <c r="G53" s="24"/>
      <c r="H53" s="24"/>
      <c r="I53" s="24">
        <f>_xll.VADesc(I52,"Median")</f>
        <v>71.135405093973759</v>
      </c>
      <c r="J53" s="24">
        <f>_xll.VADesc(J52,"Median")</f>
        <v>289.378227781666</v>
      </c>
      <c r="K53" s="24">
        <f>_xll.VADesc(K52,"Median")</f>
        <v>295.00860741777495</v>
      </c>
      <c r="L53" s="24">
        <f>_xll.VADesc(L52,"Median")</f>
        <v>302.24251224632604</v>
      </c>
    </row>
    <row r="54" spans="1:12" s="6" customFormat="1">
      <c r="A54" s="7" t="s">
        <v>4</v>
      </c>
      <c r="B54" s="7"/>
      <c r="C54" s="24"/>
      <c r="D54" s="24"/>
      <c r="E54" s="24"/>
      <c r="F54" s="24"/>
      <c r="G54" s="24"/>
      <c r="H54" s="24"/>
      <c r="I54" s="24">
        <f>_xll.VADesc(I52,"Min")</f>
        <v>69.131100000000004</v>
      </c>
      <c r="J54" s="24">
        <f>_xll.VADesc(J52,"Min")</f>
        <v>280.67931839530303</v>
      </c>
      <c r="K54" s="24">
        <f>_xll.VADesc(K52,"Min")</f>
        <v>277.17473590168299</v>
      </c>
      <c r="L54" s="24">
        <f>_xll.VADesc(L52,"Min")</f>
        <v>275.56063723243898</v>
      </c>
    </row>
    <row r="55" spans="1:12" s="43" customFormat="1">
      <c r="A55" s="42" t="s">
        <v>40</v>
      </c>
      <c r="B55" s="44" t="s">
        <v>31</v>
      </c>
      <c r="C55" s="42"/>
      <c r="D55" s="42"/>
      <c r="E55" s="42"/>
      <c r="F55" s="42"/>
      <c r="G55" s="42"/>
      <c r="H55" s="42"/>
      <c r="I55" s="42"/>
      <c r="J55" s="42"/>
      <c r="K55" s="42"/>
      <c r="L55" s="42"/>
    </row>
    <row r="56" spans="1:12">
      <c r="A56" s="2" t="s">
        <v>0</v>
      </c>
      <c r="B56" s="2"/>
      <c r="C56" s="23"/>
      <c r="D56" s="23"/>
      <c r="E56" s="23"/>
      <c r="F56" s="23"/>
      <c r="G56" s="23"/>
      <c r="H56" s="23"/>
      <c r="I56" s="23" t="str">
        <f>_xll.VADesc(I58,"SourceCount")</f>
        <v>6</v>
      </c>
      <c r="J56" s="23" t="str">
        <f>_xll.VADesc(J58,"SourceCount")</f>
        <v>7</v>
      </c>
      <c r="K56" s="23" t="str">
        <f>_xll.VADesc(K58,"SourceCount")</f>
        <v>7</v>
      </c>
      <c r="L56" s="23" t="str">
        <f>_xll.VADesc(L58,"SourceCount")</f>
        <v>7</v>
      </c>
    </row>
    <row r="57" spans="1:12" s="6" customFormat="1">
      <c r="A57" s="7" t="s">
        <v>1</v>
      </c>
      <c r="B57" s="7"/>
      <c r="C57" s="24"/>
      <c r="D57" s="24"/>
      <c r="E57" s="24"/>
      <c r="F57" s="24"/>
      <c r="G57" s="24"/>
      <c r="H57" s="24"/>
      <c r="I57" s="24">
        <f>_xll.VADesc(I58,"Max")</f>
        <v>29.0038736842105</v>
      </c>
      <c r="J57" s="24">
        <f>_xll.VADesc(J58,"Max")</f>
        <v>115.145888170649</v>
      </c>
      <c r="K57" s="24">
        <f>_xll.VADesc(K58,"Max")</f>
        <v>127.28581096643499</v>
      </c>
      <c r="L57" s="24">
        <f>_xll.VADesc(L58,"Max")</f>
        <v>127.38567489526001</v>
      </c>
    </row>
    <row r="58" spans="1:12" s="8" customFormat="1">
      <c r="A58" s="9" t="s">
        <v>2</v>
      </c>
      <c r="B58" s="9"/>
      <c r="C58" s="28">
        <f>_xll.VAData($A$6,C$4,$A$55,"VA Actuals","CD")</f>
        <v>27.5</v>
      </c>
      <c r="D58" s="28">
        <f>_xll.VAData($A$6,D$4,$A$55,"VA Actuals","CD")</f>
        <v>37.799999999999997</v>
      </c>
      <c r="E58" s="28">
        <f>_xll.VAData($A$6,E$4,$A$55,"VA Actuals","CD")</f>
        <v>34.799999999999997</v>
      </c>
      <c r="F58" s="28">
        <f>_xll.VAData($A$6,F$4,$A$55,"VA Actuals","CD")</f>
        <v>23</v>
      </c>
      <c r="G58" s="28">
        <f>_xll.VAData($A$6,G$4,$A$55,"VA Actuals","CD")</f>
        <v>118.8</v>
      </c>
      <c r="H58" s="28">
        <f>_xll.VAData($A$6,H$4,$A$55,"VA Actuals","CD")</f>
        <v>15.6</v>
      </c>
      <c r="I58" s="9">
        <f>_xll.VAData($A$6,I$4,$A$55,"consensus.vaactuals")</f>
        <v>26.916015023137351</v>
      </c>
      <c r="J58" s="9">
        <f>_xll.VAData($A$6,J$4,$A$55,"consensus.vaactuals")</f>
        <v>107.47288501499864</v>
      </c>
      <c r="K58" s="9">
        <f>_xll.VAData($A$6,K$4,$A$55,"consensus.vaactuals")</f>
        <v>110.73778697704444</v>
      </c>
      <c r="L58" s="9">
        <f>_xll.VAData($A$6,L$4,$A$55,"consensus.vaactuals")</f>
        <v>112.42655553492224</v>
      </c>
    </row>
    <row r="59" spans="1:12" s="6" customFormat="1">
      <c r="A59" s="7" t="s">
        <v>3</v>
      </c>
      <c r="B59" s="7"/>
      <c r="C59" s="24"/>
      <c r="D59" s="24"/>
      <c r="E59" s="24"/>
      <c r="F59" s="24"/>
      <c r="G59" s="24"/>
      <c r="H59" s="24"/>
      <c r="I59" s="24">
        <f>_xll.VADesc(I58,"Median")</f>
        <v>28.071822351387851</v>
      </c>
      <c r="J59" s="24">
        <f>_xll.VADesc(J58,"Median")</f>
        <v>109.46493417416801</v>
      </c>
      <c r="K59" s="24">
        <f>_xll.VADesc(K58,"Median")</f>
        <v>112.103270818754</v>
      </c>
      <c r="L59" s="24">
        <f>_xll.VADesc(L58,"Median")</f>
        <v>113.56</v>
      </c>
    </row>
    <row r="60" spans="1:12" s="6" customFormat="1">
      <c r="A60" s="7" t="s">
        <v>4</v>
      </c>
      <c r="B60" s="7"/>
      <c r="C60" s="24"/>
      <c r="D60" s="24"/>
      <c r="E60" s="24"/>
      <c r="F60" s="24"/>
      <c r="G60" s="24"/>
      <c r="H60" s="24"/>
      <c r="I60" s="24">
        <f>_xll.VADesc(I58,"Min")</f>
        <v>22.809200281690099</v>
      </c>
      <c r="J60" s="24">
        <f>_xll.VADesc(J58,"Min")</f>
        <v>95.784872565350497</v>
      </c>
      <c r="K60" s="24">
        <f>_xll.VADesc(K58,"Min")</f>
        <v>95.999647337644106</v>
      </c>
      <c r="L60" s="24">
        <f>_xll.VADesc(L58,"Min")</f>
        <v>96.960623980297697</v>
      </c>
    </row>
    <row r="61" spans="1:12" s="43" customFormat="1">
      <c r="A61" s="42" t="s">
        <v>18</v>
      </c>
      <c r="B61" s="42"/>
      <c r="C61" s="42"/>
      <c r="D61" s="42"/>
      <c r="E61" s="42"/>
      <c r="F61" s="42"/>
      <c r="G61" s="42"/>
      <c r="H61" s="42"/>
      <c r="I61" s="42"/>
      <c r="J61" s="42"/>
      <c r="K61" s="42"/>
      <c r="L61" s="42"/>
    </row>
    <row r="62" spans="1:12">
      <c r="A62" s="2" t="s">
        <v>0</v>
      </c>
      <c r="B62" s="2"/>
      <c r="C62" s="23"/>
      <c r="D62" s="23"/>
      <c r="E62" s="23"/>
      <c r="F62" s="23"/>
      <c r="G62" s="23"/>
      <c r="H62" s="23"/>
      <c r="I62" s="23" t="str">
        <f>_xll.VADesc(I64,"SourceCount")</f>
        <v>6</v>
      </c>
      <c r="J62" s="23" t="str">
        <f>_xll.VADesc(J64,"SourceCount")</f>
        <v>7</v>
      </c>
      <c r="K62" s="23" t="str">
        <f>_xll.VADesc(K64,"SourceCount")</f>
        <v>7</v>
      </c>
      <c r="L62" s="23" t="str">
        <f>_xll.VADesc(L64,"SourceCount")</f>
        <v>7</v>
      </c>
    </row>
    <row r="63" spans="1:12" s="6" customFormat="1">
      <c r="A63" s="7" t="s">
        <v>1</v>
      </c>
      <c r="B63" s="7"/>
      <c r="C63" s="24"/>
      <c r="D63" s="24"/>
      <c r="E63" s="24"/>
      <c r="F63" s="24"/>
      <c r="G63" s="24"/>
      <c r="H63" s="24"/>
      <c r="I63" s="24">
        <f>_xll.VADesc(I64,"Max")</f>
        <v>362.976</v>
      </c>
      <c r="J63" s="24">
        <f>_xll.VADesc(J64,"Max")</f>
        <v>1474.02</v>
      </c>
      <c r="K63" s="24">
        <f>_xll.VADesc(K64,"Max")</f>
        <v>1636.1622</v>
      </c>
      <c r="L63" s="24">
        <f>_xll.VADesc(L64,"Max")</f>
        <v>1756.6289879497599</v>
      </c>
    </row>
    <row r="64" spans="1:12" s="8" customFormat="1">
      <c r="A64" s="9" t="s">
        <v>2</v>
      </c>
      <c r="B64" s="9"/>
      <c r="C64" s="9">
        <f>_xll.VAData($A$6,C$4,$A$61,"consensus.vaactuals")</f>
        <v>311.39999999999998</v>
      </c>
      <c r="D64" s="9">
        <f>_xll.VAData($A$6,D$4,$A$61,"consensus.vaactuals")</f>
        <v>318.39999999999998</v>
      </c>
      <c r="E64" s="9">
        <f>_xll.VAData($A$6,E$4,$A$61,"consensus.vaactuals")</f>
        <v>323.89999999999998</v>
      </c>
      <c r="F64" s="9">
        <f>_xll.VAData($A$6,F$4,$A$61,"consensus.vaactuals")</f>
        <v>339.3</v>
      </c>
      <c r="G64" s="9">
        <f>_xll.VAData($A$6,G$4,$A$61,"consensus.vaactuals")</f>
        <v>1293</v>
      </c>
      <c r="H64" s="28">
        <f>_xll.VAData($A$6,H$4,$A$61,"consensus.vaactuals")</f>
        <v>353.8</v>
      </c>
      <c r="I64" s="9">
        <f>_xll.VAData($A$6,I$4,$A$61,"consensus.vaactuals")</f>
        <v>348.05767829637233</v>
      </c>
      <c r="J64" s="9">
        <f>_xll.VAData($A$6,J$4,$A$61,"consensus.vaactuals")</f>
        <v>1408.1503108817828</v>
      </c>
      <c r="K64" s="9">
        <f>_xll.VAData($A$6,K$4,$A$61,"consensus.vaactuals")</f>
        <v>1520.772808261213</v>
      </c>
      <c r="L64" s="9">
        <f>_xll.VAData($A$6,L$4,$A$61,"consensus.vaactuals")</f>
        <v>1623.2866441522385</v>
      </c>
    </row>
    <row r="65" spans="1:12" s="6" customFormat="1">
      <c r="A65" s="7" t="s">
        <v>3</v>
      </c>
      <c r="B65" s="7"/>
      <c r="C65" s="24"/>
      <c r="D65" s="24"/>
      <c r="E65" s="24"/>
      <c r="F65" s="24"/>
      <c r="G65" s="24"/>
      <c r="H65" s="24"/>
      <c r="I65" s="24">
        <f>_xll.VADesc(I64,"Median")</f>
        <v>346.73805626113801</v>
      </c>
      <c r="J65" s="24">
        <f>_xll.VADesc(J64,"Median")</f>
        <v>1409.6048125280599</v>
      </c>
      <c r="K65" s="24">
        <f>_xll.VADesc(K64,"Median")</f>
        <v>1530.83171993931</v>
      </c>
      <c r="L65" s="24">
        <f>_xll.VADesc(L64,"Median")</f>
        <v>1644.24724502149</v>
      </c>
    </row>
    <row r="66" spans="1:12" s="6" customFormat="1">
      <c r="A66" s="7" t="s">
        <v>4</v>
      </c>
      <c r="B66" s="7"/>
      <c r="C66" s="24"/>
      <c r="D66" s="24"/>
      <c r="E66" s="24"/>
      <c r="F66" s="24"/>
      <c r="G66" s="24"/>
      <c r="H66" s="24"/>
      <c r="I66" s="24">
        <f>_xll.VADesc(I64,"Min")</f>
        <v>336.52240663728497</v>
      </c>
      <c r="J66" s="24">
        <f>_xll.VADesc(J64,"Min")</f>
        <v>1346.0896265491399</v>
      </c>
      <c r="K66" s="24">
        <f>_xll.VADesc(K64,"Min")</f>
        <v>1449.25268687523</v>
      </c>
      <c r="L66" s="24">
        <f>_xll.VADesc(L64,"Min")</f>
        <v>1509.7644481080201</v>
      </c>
    </row>
    <row r="67" spans="1:12" s="43" customFormat="1">
      <c r="A67" s="42" t="s">
        <v>33</v>
      </c>
      <c r="B67" s="46"/>
      <c r="C67" s="42"/>
      <c r="D67" s="42"/>
      <c r="E67" s="42"/>
      <c r="F67" s="42"/>
      <c r="G67" s="42"/>
      <c r="H67" s="42"/>
      <c r="I67" s="42"/>
      <c r="J67" s="42"/>
      <c r="K67" s="42"/>
      <c r="L67" s="42"/>
    </row>
    <row r="68" spans="1:12" s="3" customFormat="1">
      <c r="A68" s="2" t="s">
        <v>0</v>
      </c>
      <c r="B68" s="2"/>
      <c r="C68" s="23"/>
      <c r="D68" s="23"/>
      <c r="E68" s="23"/>
      <c r="F68" s="23"/>
      <c r="G68" s="23"/>
      <c r="H68" s="23"/>
      <c r="I68" s="23" t="str">
        <f>_xll.VADesc(I70,"SourceCount")</f>
        <v>6</v>
      </c>
      <c r="J68" s="23" t="str">
        <f>_xll.VADesc(J70,"SourceCount")</f>
        <v>7</v>
      </c>
      <c r="K68" s="23" t="str">
        <f>_xll.VADesc(K70,"SourceCount")</f>
        <v>7</v>
      </c>
      <c r="L68" s="23" t="str">
        <f>_xll.VADesc(L70,"SourceCount")</f>
        <v>7</v>
      </c>
    </row>
    <row r="69" spans="1:12" s="6" customFormat="1">
      <c r="A69" s="7" t="s">
        <v>1</v>
      </c>
      <c r="B69" s="7"/>
      <c r="C69" s="24"/>
      <c r="D69" s="24"/>
      <c r="E69" s="24"/>
      <c r="F69" s="24"/>
      <c r="G69" s="24"/>
      <c r="H69" s="24"/>
      <c r="I69" s="24">
        <f>_xll.VADesc(I70,"Max")</f>
        <v>94.040499999999994</v>
      </c>
      <c r="J69" s="24">
        <f>_xll.VADesc(J70,"Max")</f>
        <v>387.80173146762002</v>
      </c>
      <c r="K69" s="24">
        <f>_xll.VADesc(K70,"Max")</f>
        <v>433.01192485028099</v>
      </c>
      <c r="L69" s="24">
        <f>_xll.VADesc(L70,"Max")</f>
        <v>484.268739491811</v>
      </c>
    </row>
    <row r="70" spans="1:12" s="8" customFormat="1">
      <c r="A70" s="9" t="s">
        <v>2</v>
      </c>
      <c r="B70" s="9"/>
      <c r="C70" s="28">
        <f>_xll.VAData($A$6,C$4,$A$67,"VA Actuals","CD")</f>
        <v>83.1</v>
      </c>
      <c r="D70" s="28">
        <f>_xll.VAData($A$6,D$4,$A$67,"VA Actuals","CD")</f>
        <v>81.400000000000006</v>
      </c>
      <c r="E70" s="28">
        <f>_xll.VAData($A$6,E$4,$A$67,"VA Actuals","CD")</f>
        <v>85.3</v>
      </c>
      <c r="F70" s="28">
        <f>_xll.VAData($A$6,F$4,$A$67,"VA Actuals","CD")</f>
        <v>59.5</v>
      </c>
      <c r="G70" s="28">
        <f>_xll.VAData($A$6,G$4,$A$67,"VA Actuals","CD")</f>
        <v>309.39999999999998</v>
      </c>
      <c r="H70" s="28">
        <f>_xll.VAData($A$6,H$4,$A$67,"VA Actuals","CD")</f>
        <v>92.8</v>
      </c>
      <c r="I70" s="9">
        <f>_xll.VAData($A$6,I$4,$A$67,"consensus.vaactuals")</f>
        <v>87.533015731323431</v>
      </c>
      <c r="J70" s="9">
        <f>_xll.VAData($A$6,J$4,$A$67,"consensus.vaactuals")</f>
        <v>368.72744208158355</v>
      </c>
      <c r="K70" s="9">
        <f>_xll.VAData($A$6,K$4,$A$67,"consensus.vaactuals")</f>
        <v>405.5780616925793</v>
      </c>
      <c r="L70" s="9">
        <f>_xll.VAData($A$6,L$4,$A$67,"consensus.vaactuals")</f>
        <v>444.37705629987215</v>
      </c>
    </row>
    <row r="71" spans="1:12" s="6" customFormat="1">
      <c r="A71" s="7" t="s">
        <v>3</v>
      </c>
      <c r="B71" s="7"/>
      <c r="C71" s="24"/>
      <c r="D71" s="24"/>
      <c r="E71" s="24"/>
      <c r="F71" s="24"/>
      <c r="G71" s="24"/>
      <c r="H71" s="24"/>
      <c r="I71" s="24">
        <f>_xll.VADesc(I70,"Median")</f>
        <v>87.706092653330657</v>
      </c>
      <c r="J71" s="24">
        <f>_xll.VADesc(J70,"Median")</f>
        <v>366.46062338784702</v>
      </c>
      <c r="K71" s="24">
        <f>_xll.VADesc(K70,"Median")</f>
        <v>413.35162004764402</v>
      </c>
      <c r="L71" s="24">
        <f>_xll.VADesc(L70,"Median")</f>
        <v>455.877536936311</v>
      </c>
    </row>
    <row r="72" spans="1:12" s="6" customFormat="1">
      <c r="A72" s="7" t="s">
        <v>4</v>
      </c>
      <c r="B72" s="7"/>
      <c r="C72" s="24"/>
      <c r="D72" s="24"/>
      <c r="E72" s="24"/>
      <c r="F72" s="24"/>
      <c r="G72" s="24"/>
      <c r="H72" s="24"/>
      <c r="I72" s="24">
        <f>_xll.VADesc(I70,"Min")</f>
        <v>79.315639617874908</v>
      </c>
      <c r="J72" s="24">
        <f>_xll.VADesc(J70,"Min")</f>
        <v>354.53467569470399</v>
      </c>
      <c r="K72" s="24">
        <f>_xll.VADesc(K70,"Min")</f>
        <v>373.11467969123697</v>
      </c>
      <c r="L72" s="24">
        <f>_xll.VADesc(L70,"Min")</f>
        <v>401.17638161622</v>
      </c>
    </row>
    <row r="73" spans="1:12" s="43" customFormat="1">
      <c r="A73" s="42" t="s">
        <v>19</v>
      </c>
      <c r="B73" s="42"/>
      <c r="C73" s="42"/>
      <c r="D73" s="42"/>
      <c r="E73" s="42"/>
      <c r="F73" s="42"/>
      <c r="G73" s="42"/>
      <c r="H73" s="42"/>
      <c r="I73" s="42"/>
      <c r="J73" s="42"/>
      <c r="K73" s="42"/>
      <c r="L73" s="42"/>
    </row>
    <row r="74" spans="1:12">
      <c r="A74" s="2" t="s">
        <v>0</v>
      </c>
      <c r="B74" s="2"/>
      <c r="C74" s="23"/>
      <c r="D74" s="23"/>
      <c r="E74" s="23"/>
      <c r="F74" s="23"/>
      <c r="G74" s="23"/>
      <c r="H74" s="23"/>
      <c r="I74" s="23" t="str">
        <f>_xll.VADesc(I76,"SourceCount")</f>
        <v>3</v>
      </c>
      <c r="J74" s="23" t="str">
        <f>_xll.VADesc(J76,"SourceCount")</f>
        <v>5</v>
      </c>
      <c r="K74" s="23" t="str">
        <f>_xll.VADesc(K76,"SourceCount")</f>
        <v>5</v>
      </c>
      <c r="L74" s="23" t="str">
        <f>_xll.VADesc(L76,"SourceCount")</f>
        <v>5</v>
      </c>
    </row>
    <row r="75" spans="1:12" s="6" customFormat="1">
      <c r="A75" s="7" t="s">
        <v>1</v>
      </c>
      <c r="B75" s="7"/>
      <c r="C75" s="24"/>
      <c r="D75" s="24"/>
      <c r="E75" s="24"/>
      <c r="F75" s="24"/>
      <c r="G75" s="24"/>
      <c r="H75" s="24"/>
      <c r="I75" s="24">
        <f>_xll.VADesc(I76,"Max")</f>
        <v>136.41503290659139</v>
      </c>
      <c r="J75" s="24">
        <f>_xll.VADesc(J76,"Max")</f>
        <v>566.6282593958091</v>
      </c>
      <c r="K75" s="24">
        <f>_xll.VADesc(K76,"Max")</f>
        <v>693.55148236522803</v>
      </c>
      <c r="L75" s="24">
        <f>_xll.VADesc(L76,"Max")</f>
        <v>763.99416199465099</v>
      </c>
    </row>
    <row r="76" spans="1:12" s="8" customFormat="1">
      <c r="A76" s="9" t="s">
        <v>2</v>
      </c>
      <c r="B76" s="9"/>
      <c r="C76" s="28">
        <f>_xll.VAData($A$6,C$4,$A$73,"VA Actuals","CD")</f>
        <v>119.854</v>
      </c>
      <c r="D76" s="28">
        <f>_xll.VAData($A$6,D$4,$A$73,"VA Actuals","CD")</f>
        <v>120.39</v>
      </c>
      <c r="E76" s="28">
        <f>_xll.VAData($A$6,E$4,$A$73,"VA Actuals","CD")</f>
        <v>121.09399999999999</v>
      </c>
      <c r="F76" s="28">
        <f>_xll.VAData($A$6,F$4,$A$73,"VA Actuals","CD")</f>
        <v>119.776</v>
      </c>
      <c r="G76" s="28">
        <f>_xll.VAData($A$6,G$4,$A$73,"VA Actuals","CD")</f>
        <v>481.11399999999998</v>
      </c>
      <c r="H76" s="28">
        <f>_xll.VAData($A$6,H$4,$A$73,"VA Actuals","CD")</f>
        <v>130.09399999999999</v>
      </c>
      <c r="I76" s="9">
        <f>_xll.VAData($A$6,I$4,$A$73,"consensus.vaactuals")</f>
        <v>129.85589876193313</v>
      </c>
      <c r="J76" s="9">
        <f>_xll.VAData($A$6,J$4,$A$73,"consensus.vaactuals")</f>
        <v>543.47175634137454</v>
      </c>
      <c r="K76" s="9">
        <f>_xll.VAData($A$6,K$4,$A$73,"consensus.vaactuals")</f>
        <v>616.47523780600284</v>
      </c>
      <c r="L76" s="9">
        <f>_xll.VAData($A$6,L$4,$A$73,"consensus.vaactuals")</f>
        <v>690.50221906832837</v>
      </c>
    </row>
    <row r="77" spans="1:12" s="6" customFormat="1">
      <c r="A77" s="7" t="s">
        <v>3</v>
      </c>
      <c r="B77" s="7"/>
      <c r="C77" s="24"/>
      <c r="D77" s="24"/>
      <c r="E77" s="24"/>
      <c r="F77" s="24"/>
      <c r="G77" s="24"/>
      <c r="H77" s="24"/>
      <c r="I77" s="24">
        <f>_xll.VADesc(I76,"Median")</f>
        <v>131.26332162920801</v>
      </c>
      <c r="J77" s="24">
        <f>_xll.VADesc(J76,"Median")</f>
        <v>546.32226324904798</v>
      </c>
      <c r="K77" s="24">
        <f>_xll.VADesc(K76,"Median")</f>
        <v>607.29113081064202</v>
      </c>
      <c r="L77" s="24">
        <f>_xll.VADesc(L76,"Median")</f>
        <v>677.76827777086396</v>
      </c>
    </row>
    <row r="78" spans="1:12" s="6" customFormat="1">
      <c r="A78" s="7" t="s">
        <v>4</v>
      </c>
      <c r="B78" s="7"/>
      <c r="C78" s="24"/>
      <c r="D78" s="24"/>
      <c r="E78" s="24"/>
      <c r="F78" s="24"/>
      <c r="G78" s="24"/>
      <c r="H78" s="24"/>
      <c r="I78" s="24">
        <f>_xll.VADesc(I76,"Min")</f>
        <v>121.88934175</v>
      </c>
      <c r="J78" s="24">
        <f>_xll.VADesc(J76,"Min")</f>
        <v>513.55467441238306</v>
      </c>
      <c r="K78" s="24">
        <f>_xll.VADesc(K76,"Min")</f>
        <v>566.41488879617702</v>
      </c>
      <c r="L78" s="24">
        <f>_xll.VADesc(L76,"Min")</f>
        <v>640.1329782501449</v>
      </c>
    </row>
    <row r="79" spans="1:12" s="43" customFormat="1">
      <c r="A79" s="42" t="s">
        <v>20</v>
      </c>
      <c r="B79" s="42" t="s">
        <v>43</v>
      </c>
      <c r="C79" s="42"/>
      <c r="D79" s="42"/>
      <c r="E79" s="42"/>
      <c r="F79" s="42"/>
      <c r="G79" s="42"/>
      <c r="H79" s="42"/>
      <c r="I79" s="42"/>
      <c r="J79" s="42"/>
      <c r="K79" s="42"/>
      <c r="L79" s="42"/>
    </row>
    <row r="80" spans="1:12">
      <c r="A80" s="2" t="s">
        <v>0</v>
      </c>
      <c r="B80" s="2"/>
      <c r="C80" s="23"/>
      <c r="D80" s="23"/>
      <c r="E80" s="23"/>
      <c r="F80" s="23"/>
      <c r="G80" s="23"/>
      <c r="H80" s="23"/>
      <c r="I80" s="23" t="str">
        <f>_xll.VADesc(I82,"SourceCount")</f>
        <v>6</v>
      </c>
      <c r="J80" s="23" t="str">
        <f>_xll.VADesc(J82,"SourceCount")</f>
        <v>8</v>
      </c>
      <c r="K80" s="23" t="str">
        <f>_xll.VADesc(K82,"SourceCount")</f>
        <v>8</v>
      </c>
      <c r="L80" s="23" t="str">
        <f>_xll.VADesc(L82,"SourceCount")</f>
        <v>8</v>
      </c>
    </row>
    <row r="81" spans="1:12" s="6" customFormat="1">
      <c r="A81" s="7" t="s">
        <v>1</v>
      </c>
      <c r="B81" s="7"/>
      <c r="C81" s="24"/>
      <c r="D81" s="24"/>
      <c r="E81" s="24"/>
      <c r="F81" s="24"/>
      <c r="G81" s="24"/>
      <c r="H81" s="24"/>
      <c r="I81" s="24">
        <f>_xll.VADesc(I82,"Max")</f>
        <v>216.58022173918101</v>
      </c>
      <c r="J81" s="24">
        <f>_xll.VADesc(J82,"Max")</f>
        <v>812.98995783810403</v>
      </c>
      <c r="K81" s="24">
        <f>_xll.VADesc(K82,"Max")</f>
        <v>898.53655691115</v>
      </c>
      <c r="L81" s="24">
        <f>_xll.VADesc(L82,"Max")</f>
        <v>883.30751810617301</v>
      </c>
    </row>
    <row r="82" spans="1:12" s="8" customFormat="1">
      <c r="A82" s="9" t="s">
        <v>2</v>
      </c>
      <c r="B82" s="9"/>
      <c r="C82" s="28">
        <f>_xll.VAData($A$6,C$4,$A$79,"VA Actuals","CD")</f>
        <v>210.17</v>
      </c>
      <c r="D82" s="28">
        <f>_xll.VAData($A$6,D$4,$A$79,"VA Actuals","CD")</f>
        <v>209.327</v>
      </c>
      <c r="E82" s="28">
        <f>_xll.VAData($A$6,E$4,$A$79,"VA Actuals","CD")</f>
        <v>214.67500000000001</v>
      </c>
      <c r="F82" s="28">
        <f>_xll.VAData($A$6,F$4,$A$79,"VA Actuals","CD")</f>
        <v>147.24199999999999</v>
      </c>
      <c r="G82" s="28">
        <f>_xll.VAData($A$6,G$4,$A$79,"VA Actuals","CD")</f>
        <v>781.41399999999999</v>
      </c>
      <c r="H82" s="28">
        <f>_xll.VAData($A$6,H$4,$A$79,"VA Actuals","CD")</f>
        <v>184.857</v>
      </c>
      <c r="I82" s="9">
        <f>_xll.VAData($A$6,I$4,$A$79,"consensus.vaactuals")</f>
        <v>190.59021837140699</v>
      </c>
      <c r="J82" s="9">
        <f>_xll.VAData($A$6,J$4,$A$79,"consensus.vaactuals")</f>
        <v>743.73783092605208</v>
      </c>
      <c r="K82" s="9">
        <f>_xll.VAData($A$6,K$4,$A$79,"consensus.vaactuals")</f>
        <v>760.44184755164258</v>
      </c>
      <c r="L82" s="9">
        <f>_xll.VAData($A$6,L$4,$A$79,"consensus.vaactuals")</f>
        <v>785.79974233901646</v>
      </c>
    </row>
    <row r="83" spans="1:12" s="6" customFormat="1">
      <c r="A83" s="7" t="s">
        <v>3</v>
      </c>
      <c r="B83" s="7"/>
      <c r="C83" s="24"/>
      <c r="D83" s="24"/>
      <c r="E83" s="24"/>
      <c r="F83" s="24"/>
      <c r="G83" s="24"/>
      <c r="H83" s="24"/>
      <c r="I83" s="24">
        <f>_xll.VADesc(I82,"Median")</f>
        <v>197.56198031026199</v>
      </c>
      <c r="J83" s="24">
        <f>_xll.VADesc(J82,"Median")</f>
        <v>742.34329459656681</v>
      </c>
      <c r="K83" s="24">
        <f>_xll.VADesc(K82,"Median")</f>
        <v>750.77435187094295</v>
      </c>
      <c r="L83" s="24">
        <f>_xll.VADesc(L82,"Median")</f>
        <v>787.519963501338</v>
      </c>
    </row>
    <row r="84" spans="1:12" s="6" customFormat="1">
      <c r="A84" s="7" t="s">
        <v>4</v>
      </c>
      <c r="B84" s="7"/>
      <c r="C84" s="24"/>
      <c r="D84" s="24"/>
      <c r="E84" s="24"/>
      <c r="F84" s="24"/>
      <c r="G84" s="24"/>
      <c r="H84" s="24"/>
      <c r="I84" s="24">
        <f>_xll.VADesc(I82,"Min")</f>
        <v>157.94006843934801</v>
      </c>
      <c r="J84" s="24">
        <f>_xll.VADesc(J82,"Min")</f>
        <v>691.35783357273192</v>
      </c>
      <c r="K84" s="24">
        <f>_xll.VADesc(K82,"Min")</f>
        <v>674.82497035494305</v>
      </c>
      <c r="L84" s="24">
        <f>_xll.VADesc(L82,"Min")</f>
        <v>668.89939153036596</v>
      </c>
    </row>
    <row r="85" spans="1:12" s="43" customFormat="1">
      <c r="A85" s="42" t="s">
        <v>21</v>
      </c>
      <c r="B85" s="42" t="s">
        <v>44</v>
      </c>
      <c r="C85" s="42"/>
      <c r="D85" s="42"/>
      <c r="E85" s="42"/>
      <c r="F85" s="42"/>
      <c r="G85" s="42"/>
      <c r="H85" s="42"/>
      <c r="I85" s="42"/>
      <c r="J85" s="42"/>
      <c r="K85" s="42"/>
      <c r="L85" s="42"/>
    </row>
    <row r="86" spans="1:12">
      <c r="A86" s="2" t="s">
        <v>0</v>
      </c>
      <c r="B86" s="2"/>
      <c r="C86" s="23"/>
      <c r="D86" s="23"/>
      <c r="E86" s="23"/>
      <c r="F86" s="23"/>
      <c r="G86" s="23"/>
      <c r="H86" s="23"/>
      <c r="I86" s="23" t="str">
        <f>_xll.VADesc(I88,"SourceCount")</f>
        <v>6</v>
      </c>
      <c r="J86" s="23" t="str">
        <f>_xll.VADesc(J88,"SourceCount")</f>
        <v>8</v>
      </c>
      <c r="K86" s="23" t="str">
        <f>_xll.VADesc(K88,"SourceCount")</f>
        <v>8</v>
      </c>
      <c r="L86" s="23" t="str">
        <f>_xll.VADesc(L88,"SourceCount")</f>
        <v>8</v>
      </c>
    </row>
    <row r="87" spans="1:12" s="6" customFormat="1">
      <c r="A87" s="7" t="s">
        <v>1</v>
      </c>
      <c r="B87" s="7"/>
      <c r="C87" s="24"/>
      <c r="D87" s="24"/>
      <c r="E87" s="24"/>
      <c r="F87" s="24"/>
      <c r="G87" s="24"/>
      <c r="H87" s="24"/>
      <c r="I87" s="24">
        <f>_xll.VADesc(I88,"Max")</f>
        <v>202.58022173918101</v>
      </c>
      <c r="J87" s="24">
        <f>_xll.VADesc(J88,"Max")</f>
        <v>749.02958309167298</v>
      </c>
      <c r="K87" s="24">
        <f>_xll.VADesc(K88,"Max")</f>
        <v>833.25372334229201</v>
      </c>
      <c r="L87" s="24">
        <f>_xll.VADesc(L88,"Max")</f>
        <v>792.36816025135397</v>
      </c>
    </row>
    <row r="88" spans="1:12" s="8" customFormat="1">
      <c r="A88" s="9" t="s">
        <v>2</v>
      </c>
      <c r="B88" s="9"/>
      <c r="C88" s="28">
        <f>_xll.VAData($A$6,C$4,$A$85,"VA Actuals","CD")</f>
        <v>193.18899999999999</v>
      </c>
      <c r="D88" s="28">
        <f>_xll.VAData($A$6,D$4,$A$85,"VA Actuals","CD")</f>
        <v>190.4</v>
      </c>
      <c r="E88" s="28">
        <f>_xll.VAData($A$6,E$4,$A$85,"VA Actuals","CD")</f>
        <v>197.696</v>
      </c>
      <c r="F88" s="28">
        <f>_xll.VAData($A$6,F$4,$A$85,"VA Actuals","CD")</f>
        <v>130.21100000000001</v>
      </c>
      <c r="G88" s="28">
        <f>_xll.VAData($A$6,G$4,$A$85,"VA Actuals","CD")</f>
        <v>711.49599999999998</v>
      </c>
      <c r="H88" s="28">
        <f>_xll.VAData($A$6,H$4,$A$85,"VA Actuals","CD")</f>
        <v>157.42500000000001</v>
      </c>
      <c r="I88" s="9">
        <f>_xll.VAData($A$6,I$4,$A$85,"consensus.vaactuals")</f>
        <v>175.75698577780565</v>
      </c>
      <c r="J88" s="9">
        <f>_xll.VAData($A$6,J$4,$A$85,"consensus.vaactuals")</f>
        <v>676.54556077089433</v>
      </c>
      <c r="K88" s="9">
        <f>_xll.VAData($A$6,K$4,$A$85,"consensus.vaactuals")</f>
        <v>688.31304157069462</v>
      </c>
      <c r="L88" s="9">
        <f>_xll.VAData($A$6,L$4,$A$85,"consensus.vaactuals")</f>
        <v>703.20739733792152</v>
      </c>
    </row>
    <row r="89" spans="1:12" s="6" customFormat="1">
      <c r="A89" s="7" t="s">
        <v>3</v>
      </c>
      <c r="B89" s="7"/>
      <c r="C89" s="24"/>
      <c r="D89" s="24"/>
      <c r="E89" s="24"/>
      <c r="F89" s="24"/>
      <c r="G89" s="24"/>
      <c r="H89" s="24"/>
      <c r="I89" s="24">
        <f>_xll.VADesc(I88,"Median")</f>
        <v>178.05980781026199</v>
      </c>
      <c r="J89" s="24">
        <f>_xll.VADesc(J88,"Median")</f>
        <v>667.23279703898299</v>
      </c>
      <c r="K89" s="24">
        <f>_xll.VADesc(K88,"Median")</f>
        <v>681.58350643578945</v>
      </c>
      <c r="L89" s="24">
        <f>_xll.VADesc(L88,"Median")</f>
        <v>696.70174703284545</v>
      </c>
    </row>
    <row r="90" spans="1:12" s="6" customFormat="1">
      <c r="A90" s="7" t="s">
        <v>4</v>
      </c>
      <c r="B90" s="7"/>
      <c r="C90" s="24"/>
      <c r="D90" s="24"/>
      <c r="E90" s="24"/>
      <c r="F90" s="24"/>
      <c r="G90" s="24"/>
      <c r="H90" s="24"/>
      <c r="I90" s="24">
        <f>_xll.VADesc(I88,"Min")</f>
        <v>150.91317050376497</v>
      </c>
      <c r="J90" s="24">
        <f>_xll.VADesc(J88,"Min")</f>
        <v>642.51344033589498</v>
      </c>
      <c r="K90" s="24">
        <f>_xll.VADesc(K88,"Min")</f>
        <v>579.55993818868899</v>
      </c>
      <c r="L90" s="24">
        <f>_xll.VADesc(L88,"Min")</f>
        <v>632.72119903036594</v>
      </c>
    </row>
    <row r="91" spans="1:12" s="43" customFormat="1">
      <c r="A91" s="42" t="s">
        <v>22</v>
      </c>
      <c r="B91" s="42"/>
      <c r="C91" s="42"/>
      <c r="D91" s="42"/>
      <c r="E91" s="42"/>
      <c r="F91" s="42"/>
      <c r="G91" s="42"/>
      <c r="H91" s="42"/>
      <c r="I91" s="42"/>
      <c r="J91" s="42"/>
      <c r="K91" s="42"/>
      <c r="L91" s="42"/>
    </row>
    <row r="92" spans="1:12">
      <c r="A92" s="2" t="s">
        <v>0</v>
      </c>
      <c r="B92" s="2"/>
      <c r="C92" s="23"/>
      <c r="D92" s="23"/>
      <c r="E92" s="23"/>
      <c r="F92" s="23"/>
      <c r="G92" s="23"/>
      <c r="H92" s="23"/>
      <c r="I92" s="23" t="str">
        <f>_xll.VADesc(I94,"SourceCount")</f>
        <v>6</v>
      </c>
      <c r="J92" s="23" t="str">
        <f>_xll.VADesc(J94,"SourceCount")</f>
        <v>8</v>
      </c>
      <c r="K92" s="23" t="str">
        <f>_xll.VADesc(K94,"SourceCount")</f>
        <v>8</v>
      </c>
      <c r="L92" s="23" t="str">
        <f>_xll.VADesc(L94,"SourceCount")</f>
        <v>8</v>
      </c>
    </row>
    <row r="93" spans="1:12" s="6" customFormat="1">
      <c r="A93" s="7" t="s">
        <v>1</v>
      </c>
      <c r="B93" s="7"/>
      <c r="C93" s="24"/>
      <c r="D93" s="24"/>
      <c r="E93" s="24"/>
      <c r="F93" s="24"/>
      <c r="G93" s="24"/>
      <c r="H93" s="24"/>
      <c r="I93" s="24">
        <f>_xll.VADesc(I94,"Max")</f>
        <v>142.58022173918101</v>
      </c>
      <c r="J93" s="24">
        <f>_xll.VADesc(J94,"Max")</f>
        <v>512.25541233325396</v>
      </c>
      <c r="K93" s="24">
        <f>_xll.VADesc(K94,"Max")</f>
        <v>574.94506910618202</v>
      </c>
      <c r="L93" s="24">
        <f>_xll.VADesc(L94,"Max")</f>
        <v>537.04742218865294</v>
      </c>
    </row>
    <row r="94" spans="1:12" s="8" customFormat="1">
      <c r="A94" s="9" t="s">
        <v>2</v>
      </c>
      <c r="B94" s="9"/>
      <c r="C94" s="28">
        <f>_xll.VAData($A$6,C$4,$A$91,"VA Actuals","CD")</f>
        <v>129.88800000000001</v>
      </c>
      <c r="D94" s="28">
        <f>_xll.VAData($A$6,D$4,$A$91,"VA Actuals","CD")</f>
        <v>122.13200000000001</v>
      </c>
      <c r="E94" s="28">
        <f>_xll.VAData($A$6,E$4,$A$91,"VA Actuals","CD")</f>
        <v>138.32300000000001</v>
      </c>
      <c r="F94" s="28">
        <f>_xll.VAData($A$6,F$4,$A$91,"VA Actuals","CD")</f>
        <v>74.394999999999996</v>
      </c>
      <c r="G94" s="28">
        <f>_xll.VAData($A$6,G$4,$A$91,"VA Actuals","CD")</f>
        <v>464.738</v>
      </c>
      <c r="H94" s="28">
        <f>_xll.VAData($A$6,H$4,$A$91,"VA Actuals","CD")</f>
        <v>103.99299999999999</v>
      </c>
      <c r="I94" s="9">
        <f>_xll.VAData($A$6,I$4,$A$91,"consensus.vaactuals")</f>
        <v>119.3033733018753</v>
      </c>
      <c r="J94" s="9">
        <f>_xll.VAData($A$6,J$4,$A$91,"consensus.vaactuals")</f>
        <v>457.01995671328427</v>
      </c>
      <c r="K94" s="9">
        <f>_xll.VAData($A$6,K$4,$A$91,"consensus.vaactuals")</f>
        <v>463.15952989742038</v>
      </c>
      <c r="L94" s="9">
        <f>_xll.VAData($A$6,L$4,$A$91,"consensus.vaactuals")</f>
        <v>479.68495112046389</v>
      </c>
    </row>
    <row r="95" spans="1:12" s="6" customFormat="1">
      <c r="A95" s="7" t="s">
        <v>3</v>
      </c>
      <c r="B95" s="7"/>
      <c r="C95" s="24"/>
      <c r="D95" s="24"/>
      <c r="E95" s="24"/>
      <c r="F95" s="24"/>
      <c r="G95" s="24"/>
      <c r="H95" s="24"/>
      <c r="I95" s="24">
        <f>_xll.VADesc(I94,"Median")</f>
        <v>121.18977907185895</v>
      </c>
      <c r="J95" s="24">
        <f>_xll.VADesc(J94,"Median")</f>
        <v>451.4653283967375</v>
      </c>
      <c r="K95" s="24">
        <f>_xll.VADesc(K94,"Median")</f>
        <v>464.46950077010604</v>
      </c>
      <c r="L95" s="24">
        <f>_xll.VADesc(L94,"Median")</f>
        <v>484.54740506696999</v>
      </c>
    </row>
    <row r="96" spans="1:12" s="6" customFormat="1">
      <c r="A96" s="7" t="s">
        <v>4</v>
      </c>
      <c r="B96" s="7"/>
      <c r="C96" s="24"/>
      <c r="D96" s="24"/>
      <c r="E96" s="24"/>
      <c r="F96" s="24"/>
      <c r="G96" s="24"/>
      <c r="H96" s="24"/>
      <c r="I96" s="24">
        <f>_xll.VADesc(I94,"Min")</f>
        <v>91.056969147597897</v>
      </c>
      <c r="J96" s="24">
        <f>_xll.VADesc(J94,"Min")</f>
        <v>402.39221177463298</v>
      </c>
      <c r="K96" s="24">
        <f>_xll.VADesc(K94,"Min")</f>
        <v>359.32716167698698</v>
      </c>
      <c r="L96" s="24">
        <f>_xll.VADesc(L94,"Min")</f>
        <v>430.67338610647101</v>
      </c>
    </row>
    <row r="97" spans="1:12" s="43" customFormat="1">
      <c r="A97" s="42" t="s">
        <v>23</v>
      </c>
      <c r="B97" s="42"/>
      <c r="C97" s="42"/>
      <c r="D97" s="42"/>
      <c r="E97" s="42"/>
      <c r="F97" s="42"/>
      <c r="G97" s="42"/>
      <c r="H97" s="42"/>
      <c r="I97" s="42"/>
      <c r="J97" s="42"/>
      <c r="K97" s="42"/>
      <c r="L97" s="42"/>
    </row>
    <row r="98" spans="1:12">
      <c r="A98" s="2" t="s">
        <v>0</v>
      </c>
      <c r="B98" s="2"/>
      <c r="C98" s="23"/>
      <c r="D98" s="23"/>
      <c r="E98" s="23"/>
      <c r="F98" s="23"/>
      <c r="G98" s="23"/>
      <c r="H98" s="23"/>
      <c r="I98" s="23" t="str">
        <f>_xll.VADesc(I100,"SourceCount")</f>
        <v>6</v>
      </c>
      <c r="J98" s="23" t="str">
        <f>_xll.VADesc(J100,"SourceCount")</f>
        <v>8</v>
      </c>
      <c r="K98" s="23" t="str">
        <f>_xll.VADesc(K100,"SourceCount")</f>
        <v>8</v>
      </c>
      <c r="L98" s="23" t="str">
        <f>_xll.VADesc(L100,"SourceCount")</f>
        <v>8</v>
      </c>
    </row>
    <row r="99" spans="1:12" s="6" customFormat="1">
      <c r="A99" s="7" t="s">
        <v>1</v>
      </c>
      <c r="B99" s="7"/>
      <c r="C99" s="24"/>
      <c r="D99" s="24"/>
      <c r="E99" s="24"/>
      <c r="F99" s="24"/>
      <c r="G99" s="24"/>
      <c r="H99" s="24"/>
      <c r="I99" s="24">
        <f>_xll.VADesc(I100,"Max")</f>
        <v>112.69547932666001</v>
      </c>
      <c r="J99" s="24">
        <f>_xll.VADesc(J100,"Max")</f>
        <v>400.15176213825401</v>
      </c>
      <c r="K99" s="24">
        <f>_xll.VADesc(K100,"Max")</f>
        <v>446.82781212393098</v>
      </c>
      <c r="L99" s="24">
        <f>_xll.VADesc(L100,"Max")</f>
        <v>425.12315608854595</v>
      </c>
    </row>
    <row r="100" spans="1:12" s="8" customFormat="1">
      <c r="A100" s="9" t="s">
        <v>2</v>
      </c>
      <c r="B100" s="9"/>
      <c r="C100" s="28">
        <f>_xll.VAData($A$6,C$4,$A$97,"VA Actuals","CD")</f>
        <v>102.14</v>
      </c>
      <c r="D100" s="28">
        <f>_xll.VAData($A$6,D$4,$A$97,"VA Actuals","CD")</f>
        <v>93.495999999999995</v>
      </c>
      <c r="E100" s="28">
        <f>_xll.VAData($A$6,E$4,$A$97,"VA Actuals","CD")</f>
        <v>111.11799999999999</v>
      </c>
      <c r="F100" s="28">
        <f>_xll.VAData($A$6,F$4,$A$97,"VA Actuals","CD")</f>
        <v>60.440999999999903</v>
      </c>
      <c r="G100" s="28">
        <f>_xll.VAData($A$6,G$4,$A$97,"VA Actuals","CD")</f>
        <v>367.19499999999999</v>
      </c>
      <c r="H100" s="28">
        <f>_xll.VAData($A$6,H$4,$A$97,"VA Actuals","CD")</f>
        <v>73.534999999999997</v>
      </c>
      <c r="I100" s="9">
        <f>_xll.VAData($A$6,I$4,$A$97,"consensus.vaactuals")</f>
        <v>91.03330813130934</v>
      </c>
      <c r="J100" s="9">
        <f>_xll.VAData($A$6,J$4,$A$97,"consensus.vaactuals")</f>
        <v>343.31781408359188</v>
      </c>
      <c r="K100" s="9">
        <f>_xll.VAData($A$6,K$4,$A$97,"consensus.vaactuals")</f>
        <v>349.89449349169001</v>
      </c>
      <c r="L100" s="9">
        <f>_xll.VAData($A$6,L$4,$A$97,"consensus.vaactuals")</f>
        <v>360.57035430355523</v>
      </c>
    </row>
    <row r="101" spans="1:12" s="6" customFormat="1">
      <c r="A101" s="7" t="s">
        <v>3</v>
      </c>
      <c r="B101" s="7"/>
      <c r="C101" s="24"/>
      <c r="D101" s="24"/>
      <c r="E101" s="24"/>
      <c r="F101" s="24"/>
      <c r="G101" s="24"/>
      <c r="H101" s="24"/>
      <c r="I101" s="24">
        <f>_xll.VADesc(I100,"Median")</f>
        <v>92.607216608802446</v>
      </c>
      <c r="J101" s="24">
        <f>_xll.VADesc(J100,"Median")</f>
        <v>334.54884346089148</v>
      </c>
      <c r="K101" s="24">
        <f>_xll.VADesc(K100,"Median")</f>
        <v>347.23362932430899</v>
      </c>
      <c r="L101" s="24">
        <f>_xll.VADesc(L100,"Median")</f>
        <v>357.41678940412402</v>
      </c>
    </row>
    <row r="102" spans="1:12" s="6" customFormat="1">
      <c r="A102" s="7" t="s">
        <v>4</v>
      </c>
      <c r="B102" s="7"/>
      <c r="C102" s="24"/>
      <c r="D102" s="24"/>
      <c r="E102" s="24"/>
      <c r="F102" s="24"/>
      <c r="G102" s="24"/>
      <c r="H102" s="24"/>
      <c r="I102" s="24">
        <f>_xll.VADesc(I100,"Min")</f>
        <v>64.2158918222746</v>
      </c>
      <c r="J102" s="24">
        <f>_xll.VADesc(J100,"Min")</f>
        <v>290.37303115657801</v>
      </c>
      <c r="K102" s="24">
        <f>_xll.VADesc(K100,"Min")</f>
        <v>256.59039633201701</v>
      </c>
      <c r="L102" s="24">
        <f>_xll.VADesc(L100,"Min")</f>
        <v>297.83271419160303</v>
      </c>
    </row>
    <row r="103" spans="1:12" s="5" customFormat="1" hidden="1">
      <c r="A103" s="1" t="s">
        <v>5</v>
      </c>
      <c r="B103" s="1"/>
      <c r="C103" s="1"/>
      <c r="D103" s="1"/>
      <c r="E103" s="1"/>
      <c r="F103" s="1"/>
      <c r="G103" s="1"/>
      <c r="H103" s="1"/>
      <c r="I103" s="1"/>
      <c r="J103" s="1"/>
      <c r="K103" s="1"/>
      <c r="L103" s="1"/>
    </row>
    <row r="104" spans="1:12" hidden="1">
      <c r="A104" s="2" t="s">
        <v>0</v>
      </c>
      <c r="B104" s="2"/>
      <c r="C104" s="2"/>
      <c r="D104" s="2"/>
      <c r="E104" s="2"/>
      <c r="F104" s="2"/>
      <c r="G104" s="2" t="s">
        <v>6</v>
      </c>
      <c r="H104" s="2" t="s">
        <v>6</v>
      </c>
      <c r="I104" s="2" t="s">
        <v>6</v>
      </c>
      <c r="J104" s="2" t="s">
        <v>6</v>
      </c>
      <c r="K104" s="2" t="s">
        <v>6</v>
      </c>
      <c r="L104" s="2" t="s">
        <v>6</v>
      </c>
    </row>
    <row r="105" spans="1:12" s="6" customFormat="1" hidden="1">
      <c r="A105" s="7" t="s">
        <v>1</v>
      </c>
      <c r="B105" s="7"/>
      <c r="C105" s="7"/>
      <c r="D105" s="7"/>
      <c r="E105" s="7"/>
      <c r="F105" s="7"/>
      <c r="G105" s="7" t="s">
        <v>6</v>
      </c>
      <c r="H105" s="7" t="s">
        <v>6</v>
      </c>
      <c r="I105" s="7" t="s">
        <v>6</v>
      </c>
      <c r="J105" s="7" t="s">
        <v>6</v>
      </c>
      <c r="K105" s="7" t="s">
        <v>6</v>
      </c>
      <c r="L105" s="7" t="s">
        <v>6</v>
      </c>
    </row>
    <row r="106" spans="1:12" s="8" customFormat="1" hidden="1">
      <c r="A106" s="9" t="s">
        <v>2</v>
      </c>
      <c r="B106" s="9"/>
      <c r="C106" s="9"/>
      <c r="D106" s="9"/>
      <c r="E106" s="9"/>
      <c r="F106" s="9"/>
      <c r="G106" s="9" t="s">
        <v>6</v>
      </c>
      <c r="H106" s="9" t="s">
        <v>6</v>
      </c>
      <c r="I106" s="9" t="s">
        <v>6</v>
      </c>
      <c r="J106" s="9" t="s">
        <v>6</v>
      </c>
      <c r="K106" s="9" t="s">
        <v>6</v>
      </c>
      <c r="L106" s="9" t="s">
        <v>6</v>
      </c>
    </row>
    <row r="107" spans="1:12" s="6" customFormat="1" hidden="1">
      <c r="A107" s="7" t="s">
        <v>3</v>
      </c>
      <c r="B107" s="7"/>
      <c r="C107" s="7"/>
      <c r="D107" s="7"/>
      <c r="E107" s="7"/>
      <c r="F107" s="7"/>
      <c r="G107" s="7" t="s">
        <v>6</v>
      </c>
      <c r="H107" s="7" t="s">
        <v>6</v>
      </c>
      <c r="I107" s="7" t="s">
        <v>6</v>
      </c>
      <c r="J107" s="7" t="s">
        <v>6</v>
      </c>
      <c r="K107" s="7" t="s">
        <v>6</v>
      </c>
      <c r="L107" s="7" t="s">
        <v>6</v>
      </c>
    </row>
    <row r="108" spans="1:12" s="6" customFormat="1" hidden="1">
      <c r="A108" s="7" t="s">
        <v>4</v>
      </c>
      <c r="B108" s="7"/>
      <c r="C108" s="7"/>
      <c r="D108" s="7"/>
      <c r="E108" s="7"/>
      <c r="F108" s="7"/>
      <c r="G108" s="7" t="s">
        <v>6</v>
      </c>
      <c r="H108" s="7" t="s">
        <v>6</v>
      </c>
      <c r="I108" s="7" t="s">
        <v>6</v>
      </c>
      <c r="J108" s="7" t="s">
        <v>6</v>
      </c>
      <c r="K108" s="7" t="s">
        <v>6</v>
      </c>
      <c r="L108" s="7" t="s">
        <v>6</v>
      </c>
    </row>
    <row r="109" spans="1:12" s="43" customFormat="1">
      <c r="A109" s="42" t="s">
        <v>24</v>
      </c>
      <c r="B109" s="42"/>
      <c r="C109" s="42"/>
      <c r="D109" s="42"/>
      <c r="E109" s="42"/>
      <c r="F109" s="42"/>
      <c r="G109" s="42"/>
      <c r="H109" s="42"/>
      <c r="I109" s="42"/>
      <c r="J109" s="42"/>
      <c r="K109" s="42"/>
      <c r="L109" s="42"/>
    </row>
    <row r="110" spans="1:12">
      <c r="A110" s="2" t="s">
        <v>0</v>
      </c>
      <c r="B110" s="2"/>
      <c r="C110" s="26"/>
      <c r="D110" s="26"/>
      <c r="E110" s="26"/>
      <c r="F110" s="26"/>
      <c r="G110" s="26"/>
      <c r="H110" s="26"/>
      <c r="I110" s="26" t="str">
        <f>_xll.VADesc(I112,"SourceCount")</f>
        <v>4</v>
      </c>
      <c r="J110" s="26" t="str">
        <f>_xll.VADesc(J112,"SourceCount")</f>
        <v>6</v>
      </c>
      <c r="K110" s="26" t="str">
        <f>_xll.VADesc(K112,"SourceCount")</f>
        <v>6</v>
      </c>
      <c r="L110" s="26" t="str">
        <f>_xll.VADesc(L112,"SourceCount")</f>
        <v>6</v>
      </c>
    </row>
    <row r="111" spans="1:12" s="10" customFormat="1">
      <c r="A111" s="11" t="s">
        <v>1</v>
      </c>
      <c r="B111" s="11"/>
      <c r="C111" s="26"/>
      <c r="D111" s="26"/>
      <c r="E111" s="26"/>
      <c r="F111" s="26"/>
      <c r="G111" s="26"/>
      <c r="H111" s="26"/>
      <c r="I111" s="26">
        <f>_xll.VADesc(I112,"Max")</f>
        <v>0.62688701856071805</v>
      </c>
      <c r="J111" s="26">
        <f>_xll.VADesc(J112,"Max")</f>
        <v>2.2923779392936701</v>
      </c>
      <c r="K111" s="26">
        <f>_xll.VADesc(K112,"Max")</f>
        <v>2.58550984911429</v>
      </c>
      <c r="L111" s="26">
        <f>_xll.VADesc(L112,"Max")</f>
        <v>2.36481702224257</v>
      </c>
    </row>
    <row r="112" spans="1:12" s="12" customFormat="1">
      <c r="A112" s="13" t="s">
        <v>2</v>
      </c>
      <c r="B112" s="13"/>
      <c r="C112" s="49">
        <f>_xll.VAData($A$6,C$4,$A$109,"VA Actuals","CD")</f>
        <v>0.54702227934875702</v>
      </c>
      <c r="D112" s="49">
        <f>_xll.VAData($A$6,D$4,$A$109,"VA Actuals","CD")</f>
        <v>0.50062660668380499</v>
      </c>
      <c r="E112" s="49">
        <f>_xll.VAData($A$6,E$4,$A$109,"VA Actuals","CD")</f>
        <v>0.59</v>
      </c>
      <c r="F112" s="49">
        <f>_xll.VAData($A$6,F$4,$A$109,"VA Actuals","CD")</f>
        <v>0.33</v>
      </c>
      <c r="G112" s="49">
        <f>_xll.VAData($A$6,G$4,$A$109,"VA Actuals","CD")</f>
        <v>1.9665541988003401</v>
      </c>
      <c r="H112" s="49">
        <f>_xll.VAData($A$6,H$4,$A$109,"VA Actuals","CD")</f>
        <v>0.40964009567781101</v>
      </c>
      <c r="I112" s="27">
        <f>_xll.VAData($A$6,I$4,$A$109,"consensus.vaactuals")</f>
        <v>0.507646417126005</v>
      </c>
      <c r="J112" s="27">
        <f>_xll.VAData($A$6,J$4,$A$109,"consensus.vaactuals")</f>
        <v>1.9486531761867201</v>
      </c>
      <c r="K112" s="27">
        <f>_xll.VAData($A$6,K$4,$A$109,"consensus.vaactuals")</f>
        <v>2.0894270455081481</v>
      </c>
      <c r="L112" s="27">
        <f>_xll.VAData($A$6,L$4,$A$109,"consensus.vaactuals")</f>
        <v>2.0955210014830872</v>
      </c>
    </row>
    <row r="113" spans="1:12" s="10" customFormat="1">
      <c r="A113" s="11" t="s">
        <v>3</v>
      </c>
      <c r="B113" s="11"/>
      <c r="C113" s="26"/>
      <c r="D113" s="26"/>
      <c r="E113" s="26"/>
      <c r="F113" s="26"/>
      <c r="G113" s="26"/>
      <c r="H113" s="26"/>
      <c r="I113" s="26">
        <f>_xll.VADesc(I112,"Median")</f>
        <v>0.52324362929863799</v>
      </c>
      <c r="J113" s="26">
        <f>_xll.VADesc(J112,"Median")</f>
        <v>1.9404949746384199</v>
      </c>
      <c r="K113" s="26">
        <f>_xll.VADesc(K112,"Median")</f>
        <v>2.0341081236120049</v>
      </c>
      <c r="L113" s="26">
        <f>_xll.VADesc(L112,"Median")</f>
        <v>2.1303134432249098</v>
      </c>
    </row>
    <row r="114" spans="1:12" s="10" customFormat="1">
      <c r="A114" s="11" t="s">
        <v>4</v>
      </c>
      <c r="B114" s="11"/>
      <c r="C114" s="26"/>
      <c r="D114" s="26"/>
      <c r="E114" s="26"/>
      <c r="F114" s="26"/>
      <c r="G114" s="26"/>
      <c r="H114" s="26"/>
      <c r="I114" s="26">
        <f>_xll.VADesc(I112,"Min")</f>
        <v>0.35721139134602298</v>
      </c>
      <c r="J114" s="26">
        <f>_xll.VADesc(J112,"Min")</f>
        <v>1.6152474337018301</v>
      </c>
      <c r="K114" s="26">
        <f>_xll.VADesc(K112,"Min")</f>
        <v>1.8740514776925199</v>
      </c>
      <c r="L114" s="26">
        <f>_xll.VADesc(L112,"Min")</f>
        <v>1.81371966365856</v>
      </c>
    </row>
    <row r="115" spans="1:12" s="43" customFormat="1">
      <c r="A115" s="42" t="s">
        <v>25</v>
      </c>
      <c r="B115" s="42"/>
      <c r="C115" s="42"/>
      <c r="D115" s="42"/>
      <c r="E115" s="42"/>
      <c r="F115" s="42"/>
      <c r="G115" s="42"/>
      <c r="H115" s="42"/>
      <c r="I115" s="42"/>
      <c r="J115" s="42"/>
      <c r="K115" s="42"/>
      <c r="L115" s="42"/>
    </row>
    <row r="116" spans="1:12">
      <c r="A116" s="2" t="s">
        <v>0</v>
      </c>
      <c r="B116" s="2"/>
      <c r="C116" s="26"/>
      <c r="D116" s="26"/>
      <c r="E116" s="26"/>
      <c r="F116" s="26"/>
      <c r="G116" s="26"/>
      <c r="H116" s="26"/>
      <c r="I116" s="26"/>
      <c r="J116" s="26" t="str">
        <f>_xll.VADesc(J118,"SourceCount")</f>
        <v>7</v>
      </c>
      <c r="K116" s="26" t="str">
        <f>_xll.VADesc(K118,"SourceCount")</f>
        <v>7</v>
      </c>
      <c r="L116" s="26" t="str">
        <f>_xll.VADesc(L118,"SourceCount")</f>
        <v>7</v>
      </c>
    </row>
    <row r="117" spans="1:12" s="10" customFormat="1">
      <c r="A117" s="11" t="s">
        <v>1</v>
      </c>
      <c r="B117" s="11"/>
      <c r="C117" s="26"/>
      <c r="D117" s="26"/>
      <c r="E117" s="26"/>
      <c r="F117" s="26"/>
      <c r="G117" s="26"/>
      <c r="H117" s="26"/>
      <c r="I117" s="26"/>
      <c r="J117" s="26">
        <f>_xll.VADesc(J118,"Max")</f>
        <v>0.5</v>
      </c>
      <c r="K117" s="26">
        <f>_xll.VADesc(K118,"Max")</f>
        <v>0.51572923837018803</v>
      </c>
      <c r="L117" s="26">
        <f>_xll.VADesc(L118,"Max")</f>
        <v>0.5</v>
      </c>
    </row>
    <row r="118" spans="1:12" s="12" customFormat="1">
      <c r="A118" s="13" t="s">
        <v>2</v>
      </c>
      <c r="B118" s="13"/>
      <c r="C118" s="27"/>
      <c r="D118" s="27"/>
      <c r="E118" s="27"/>
      <c r="F118" s="27"/>
      <c r="G118" s="27">
        <f>_xll.VAData($A$6,G$4,$A$115,"consensus.vaactuals")</f>
        <v>0.5</v>
      </c>
      <c r="H118" s="27" t="str">
        <f>_xll.VAData($A$6,H$4,$A$115,"consensus.vaactuals")</f>
        <v>-</v>
      </c>
      <c r="I118" s="27" t="s">
        <v>6</v>
      </c>
      <c r="J118" s="27">
        <f>_xll.VAData($A$6,J$4,$A$115,"consensus.vaactuals")</f>
        <v>0.5</v>
      </c>
      <c r="K118" s="27">
        <f>_xll.VAData($A$6,K$4,$A$115,"consensus.vaactuals")</f>
        <v>0.50224703405288396</v>
      </c>
      <c r="L118" s="27">
        <f>_xll.VAData($A$6,L$4,$A$115,"consensus.vaactuals")</f>
        <v>0.5</v>
      </c>
    </row>
    <row r="119" spans="1:12" s="10" customFormat="1">
      <c r="A119" s="11" t="s">
        <v>3</v>
      </c>
      <c r="B119" s="11"/>
      <c r="C119" s="26"/>
      <c r="D119" s="26"/>
      <c r="E119" s="26"/>
      <c r="F119" s="26"/>
      <c r="G119" s="26"/>
      <c r="H119" s="26"/>
      <c r="I119" s="26"/>
      <c r="J119" s="26">
        <f>_xll.VADesc(J118,"Median")</f>
        <v>0.5</v>
      </c>
      <c r="K119" s="26">
        <f>_xll.VADesc(K118,"Median")</f>
        <v>0.5</v>
      </c>
      <c r="L119" s="26">
        <f>_xll.VADesc(L118,"Median")</f>
        <v>0.5</v>
      </c>
    </row>
    <row r="120" spans="1:12" s="10" customFormat="1" ht="16.3" customHeight="1">
      <c r="A120" s="11" t="s">
        <v>4</v>
      </c>
      <c r="B120" s="11"/>
      <c r="C120" s="26"/>
      <c r="D120" s="26"/>
      <c r="E120" s="26"/>
      <c r="F120" s="26"/>
      <c r="G120" s="26"/>
      <c r="H120" s="26"/>
      <c r="I120" s="26"/>
      <c r="J120" s="26">
        <f>_xll.VADesc(J118,"Min")</f>
        <v>0.5</v>
      </c>
      <c r="K120" s="26">
        <f>_xll.VADesc(K118,"Min")</f>
        <v>0.5</v>
      </c>
      <c r="L120" s="26">
        <f>_xll.VADesc(L118,"Min")</f>
        <v>0.5</v>
      </c>
    </row>
    <row r="121" spans="1:12" s="43" customFormat="1">
      <c r="A121" s="42" t="s">
        <v>7</v>
      </c>
      <c r="B121" s="42"/>
      <c r="C121" s="42"/>
      <c r="D121" s="42"/>
      <c r="E121" s="42"/>
      <c r="F121" s="42"/>
      <c r="G121" s="42"/>
      <c r="H121" s="42"/>
      <c r="I121" s="42"/>
      <c r="J121" s="42"/>
      <c r="K121" s="42"/>
      <c r="L121" s="42"/>
    </row>
    <row r="122" spans="1:12">
      <c r="A122" s="2" t="s">
        <v>0</v>
      </c>
      <c r="B122" s="2"/>
      <c r="C122" s="26"/>
      <c r="D122" s="26"/>
      <c r="E122" s="26"/>
      <c r="F122" s="26"/>
      <c r="G122" s="26"/>
      <c r="H122" s="26"/>
      <c r="I122" s="26" t="str">
        <f>_xll.VADesc(I124,"SourceCount")</f>
        <v>6</v>
      </c>
      <c r="J122" s="26" t="str">
        <f>_xll.VADesc(J124,"SourceCount")</f>
        <v>8</v>
      </c>
      <c r="K122" s="26" t="str">
        <f>_xll.VADesc(K124,"SourceCount")</f>
        <v>8</v>
      </c>
      <c r="L122" s="26" t="str">
        <f>_xll.VADesc(L124,"SourceCount")</f>
        <v>8</v>
      </c>
    </row>
    <row r="123" spans="1:12" s="6" customFormat="1">
      <c r="A123" s="7" t="s">
        <v>1</v>
      </c>
      <c r="B123" s="7"/>
      <c r="C123" s="26"/>
      <c r="D123" s="26"/>
      <c r="E123" s="26"/>
      <c r="F123" s="29"/>
      <c r="G123" s="29"/>
      <c r="H123" s="29"/>
      <c r="I123" s="29">
        <f>_xll.VADesc(I124,"Max")</f>
        <v>214.61156737529399</v>
      </c>
      <c r="J123" s="29">
        <f>_xll.VADesc(J124,"Max")</f>
        <v>876.99334706694401</v>
      </c>
      <c r="K123" s="29">
        <f>_xll.VADesc(K124,"Max")</f>
        <v>1134.94758285274</v>
      </c>
      <c r="L123" s="29">
        <f>_xll.VADesc(L124,"Max")</f>
        <v>975.82539785316101</v>
      </c>
    </row>
    <row r="124" spans="1:12" s="8" customFormat="1">
      <c r="A124" s="9" t="s">
        <v>2</v>
      </c>
      <c r="B124" s="9"/>
      <c r="C124" s="28">
        <f>_xll.VAData($A$6,C$4,$A$121,"VA Actuals","CD")</f>
        <v>82.253</v>
      </c>
      <c r="D124" s="28">
        <f>_xll.VAData($A$6,D$4,$A$121,"VA Actuals","CD")</f>
        <v>116.958</v>
      </c>
      <c r="E124" s="28">
        <f>_xll.VAData($A$6,E$4,$A$121,"VA Actuals","CD")</f>
        <v>149.37899999999999</v>
      </c>
      <c r="F124" s="28">
        <f>_xll.VAData($A$6,F$4,$A$121,"VA Actuals","CD")</f>
        <v>332.78800000000001</v>
      </c>
      <c r="G124" s="28">
        <f>_xll.VAData($A$6,G$4,$A$121,"VA Actuals","CD")</f>
        <v>681.37800000000004</v>
      </c>
      <c r="H124" s="30">
        <f>_xll.VAData($A$6,H$4,$A$121,"consensus.vaactuals")</f>
        <v>144.834</v>
      </c>
      <c r="I124" s="30">
        <f>_xll.VAData($A$6,I$4,$A$121,"consensus.vaactuals")</f>
        <v>189.33587824920278</v>
      </c>
      <c r="J124" s="30">
        <f>_xll.VAData($A$6,J$4,$A$121,"consensus.vaactuals")</f>
        <v>796.69531490364841</v>
      </c>
      <c r="K124" s="30">
        <f>_xll.VAData($A$6,K$4,$A$121,"consensus.vaactuals")</f>
        <v>908.8222234812207</v>
      </c>
      <c r="L124" s="30">
        <f>_xll.VAData($A$6,L$4,$A$121,"consensus.vaactuals")</f>
        <v>791.50606785106004</v>
      </c>
    </row>
    <row r="125" spans="1:12" s="6" customFormat="1">
      <c r="A125" s="7" t="s">
        <v>3</v>
      </c>
      <c r="B125" s="7"/>
      <c r="C125" s="26"/>
      <c r="D125" s="26"/>
      <c r="E125" s="26"/>
      <c r="F125" s="29"/>
      <c r="G125" s="29"/>
      <c r="H125" s="29"/>
      <c r="I125" s="29">
        <f>_xll.VADesc(I124,"Median")</f>
        <v>187.20057145686138</v>
      </c>
      <c r="J125" s="29">
        <f>_xll.VADesc(J124,"Median")</f>
        <v>800.34903738105902</v>
      </c>
      <c r="K125" s="29">
        <f>_xll.VADesc(K124,"Median")</f>
        <v>941.38737531735399</v>
      </c>
      <c r="L125" s="29">
        <f>_xll.VADesc(L124,"Median")</f>
        <v>777.68774531790245</v>
      </c>
    </row>
    <row r="126" spans="1:12" s="6" customFormat="1">
      <c r="A126" s="7" t="s">
        <v>4</v>
      </c>
      <c r="B126" s="7"/>
      <c r="C126" s="26"/>
      <c r="D126" s="26"/>
      <c r="E126" s="26"/>
      <c r="F126" s="29"/>
      <c r="G126" s="29"/>
      <c r="H126" s="29"/>
      <c r="I126" s="29">
        <f>_xll.VADesc(I124,"Min")</f>
        <v>164.167220961834</v>
      </c>
      <c r="J126" s="29">
        <f>_xll.VADesc(J124,"Min")</f>
        <v>720.00679923104099</v>
      </c>
      <c r="K126" s="29">
        <f>_xll.VADesc(K124,"Min")</f>
        <v>516.49933211508596</v>
      </c>
      <c r="L126" s="29">
        <f>_xll.VADesc(L124,"Min")</f>
        <v>584.59021515145798</v>
      </c>
    </row>
    <row r="127" spans="1:12" s="43" customFormat="1">
      <c r="A127" s="42" t="s">
        <v>26</v>
      </c>
      <c r="B127" s="42"/>
      <c r="C127" s="42"/>
      <c r="D127" s="42"/>
      <c r="E127" s="42"/>
      <c r="F127" s="42"/>
      <c r="G127" s="42"/>
      <c r="H127" s="42"/>
      <c r="I127" s="42"/>
      <c r="J127" s="42"/>
      <c r="K127" s="42"/>
      <c r="L127" s="42"/>
    </row>
    <row r="128" spans="1:12">
      <c r="A128" s="2" t="s">
        <v>0</v>
      </c>
      <c r="B128" s="2"/>
      <c r="C128" s="26"/>
      <c r="D128" s="26"/>
      <c r="E128" s="26"/>
      <c r="F128" s="26"/>
      <c r="G128" s="26"/>
      <c r="H128" s="26"/>
      <c r="I128" s="26" t="str">
        <f>_xll.VADesc(I130,"SourceCount")</f>
        <v>3</v>
      </c>
      <c r="J128" s="26" t="str">
        <f>_xll.VADesc(J130,"SourceCount")</f>
        <v>6</v>
      </c>
      <c r="K128" s="26" t="str">
        <f>_xll.VADesc(K130,"SourceCount")</f>
        <v>6</v>
      </c>
      <c r="L128" s="26" t="str">
        <f>_xll.VADesc(L130,"SourceCount")</f>
        <v>6</v>
      </c>
    </row>
    <row r="129" spans="1:12" s="6" customFormat="1">
      <c r="A129" s="7" t="s">
        <v>1</v>
      </c>
      <c r="B129" s="7"/>
      <c r="C129" s="26"/>
      <c r="D129" s="26"/>
      <c r="E129" s="26"/>
      <c r="F129" s="57"/>
      <c r="G129" s="57"/>
      <c r="H129" s="57"/>
      <c r="I129" s="58">
        <f>_xll.VADesc(I130,"Max")</f>
        <v>2237.8087223222515</v>
      </c>
      <c r="J129" s="58">
        <f>_xll.VADesc(J130,"Max")</f>
        <v>2573.0809749559398</v>
      </c>
      <c r="K129" s="58">
        <f>_xll.VADesc(K130,"Max")</f>
        <v>2945.8822508312201</v>
      </c>
      <c r="L129" s="58">
        <f>_xll.VADesc(L130,"Max")</f>
        <v>3148.6373345382199</v>
      </c>
    </row>
    <row r="130" spans="1:12" s="8" customFormat="1">
      <c r="A130" s="9" t="s">
        <v>2</v>
      </c>
      <c r="B130" s="9"/>
      <c r="C130" s="28">
        <f>_xll.VAData($A$6,C$4,$A$127,"VA Actuals","CD")</f>
        <v>1762.5319999999999</v>
      </c>
      <c r="D130" s="28">
        <f>_xll.VAData($A$6,D$4,$A$127,"VA Actuals","CD")</f>
        <v>1759.566</v>
      </c>
      <c r="E130" s="28">
        <f>_xll.VAData($A$6,E$4,$A$127,"VA Actuals","CD")</f>
        <v>1859.7190000000001</v>
      </c>
      <c r="F130" s="28">
        <f>_xll.VAData($A$6,F$4,$A$127,"VA Actuals","CD")</f>
        <v>2114.9749999999999</v>
      </c>
      <c r="G130" s="28">
        <f>_xll.VAData($A$6,G$4,$A$127,"VA Actuals","CD")</f>
        <v>2114.9749999999999</v>
      </c>
      <c r="H130" s="54">
        <f>_xll.VAData($A$6,H$4,$A$127,"consensus.vaactuals")</f>
        <v>2123.5230000000001</v>
      </c>
      <c r="I130" s="54">
        <f>_xll.VAData($A$6,I$4,$A$127,"consensus.vaactuals")</f>
        <v>2196.8469212315981</v>
      </c>
      <c r="J130" s="54">
        <f>_xll.VAData($A$6,J$4,$A$127,"consensus.vaactuals")</f>
        <v>2377.9578871237636</v>
      </c>
      <c r="K130" s="54">
        <f>_xll.VAData($A$6,K$4,$A$127,"consensus.vaactuals")</f>
        <v>2589.5118698563538</v>
      </c>
      <c r="L130" s="54">
        <f>_xll.VAData($A$6,L$4,$A$127,"consensus.vaactuals")</f>
        <v>2746.2669978939625</v>
      </c>
    </row>
    <row r="131" spans="1:12" s="6" customFormat="1">
      <c r="A131" s="7" t="s">
        <v>3</v>
      </c>
      <c r="B131" s="7"/>
      <c r="C131" s="26"/>
      <c r="D131" s="26"/>
      <c r="E131" s="26"/>
      <c r="F131" s="57"/>
      <c r="G131" s="57"/>
      <c r="H131" s="57"/>
      <c r="I131" s="58">
        <f>_xll.VADesc(I130,"Median")</f>
        <v>2236.0590792575899</v>
      </c>
      <c r="J131" s="58">
        <f>_xll.VADesc(J130,"Median")</f>
        <v>2371.189925746065</v>
      </c>
      <c r="K131" s="58">
        <f>_xll.VADesc(K130,"Median")</f>
        <v>2575.1753766824249</v>
      </c>
      <c r="L131" s="58">
        <f>_xll.VADesc(L130,"Median")</f>
        <v>2849.1799559963101</v>
      </c>
    </row>
    <row r="132" spans="1:12" s="6" customFormat="1">
      <c r="A132" s="7" t="s">
        <v>4</v>
      </c>
      <c r="B132" s="7"/>
      <c r="C132" s="26"/>
      <c r="D132" s="26"/>
      <c r="E132" s="26"/>
      <c r="F132" s="57"/>
      <c r="G132" s="57"/>
      <c r="H132" s="57"/>
      <c r="I132" s="58">
        <f>_xll.VADesc(I130,"Min")</f>
        <v>2116.672962114953</v>
      </c>
      <c r="J132" s="58">
        <f>_xll.VADesc(J130,"Min")</f>
        <v>2207.4748236457003</v>
      </c>
      <c r="K132" s="58">
        <f>_xll.VADesc(K130,"Min")</f>
        <v>2124.9207512955832</v>
      </c>
      <c r="L132" s="58">
        <f>_xll.VADesc(L130,"Min")</f>
        <v>1954.205882448985</v>
      </c>
    </row>
    <row r="133" spans="1:12" s="43" customFormat="1">
      <c r="A133" s="42" t="s">
        <v>27</v>
      </c>
      <c r="B133" s="42" t="s">
        <v>41</v>
      </c>
      <c r="C133" s="42"/>
      <c r="D133" s="42"/>
      <c r="E133" s="42"/>
      <c r="F133" s="42"/>
      <c r="G133" s="42"/>
      <c r="H133" s="42"/>
      <c r="I133" s="42"/>
      <c r="J133" s="42"/>
      <c r="K133" s="42"/>
      <c r="L133" s="42"/>
    </row>
    <row r="134" spans="1:12">
      <c r="A134" s="2" t="s">
        <v>0</v>
      </c>
      <c r="B134" s="2"/>
      <c r="C134" s="26"/>
      <c r="D134" s="26"/>
      <c r="E134" s="26"/>
      <c r="F134" s="26"/>
      <c r="G134" s="26"/>
      <c r="H134" s="26"/>
      <c r="I134" s="26" t="str">
        <f>_xll.VADesc(I136,"SourceCount")</f>
        <v>5</v>
      </c>
      <c r="J134" s="26" t="str">
        <f>_xll.VADesc(J136,"SourceCount")</f>
        <v>7</v>
      </c>
      <c r="K134" s="26" t="str">
        <f>_xll.VADesc(K136,"SourceCount")</f>
        <v>7</v>
      </c>
      <c r="L134" s="26" t="str">
        <f>_xll.VADesc(L136,"SourceCount")</f>
        <v>7</v>
      </c>
    </row>
    <row r="135" spans="1:12" s="6" customFormat="1">
      <c r="A135" s="7" t="s">
        <v>1</v>
      </c>
      <c r="B135" s="7"/>
      <c r="C135" s="26"/>
      <c r="D135" s="26"/>
      <c r="E135" s="26"/>
      <c r="F135" s="29"/>
      <c r="G135" s="29"/>
      <c r="H135" s="29"/>
      <c r="I135" s="29">
        <f>_xll.VADesc(I136,"Max")</f>
        <v>104.771272937042</v>
      </c>
      <c r="J135" s="29">
        <f>_xll.VADesc(J136,"Max")</f>
        <v>-40.182156979038403</v>
      </c>
      <c r="K135" s="29">
        <f>_xll.VADesc(K136,"Max")</f>
        <v>230.220739016793</v>
      </c>
      <c r="L135" s="29">
        <f>_xll.VADesc(L136,"Max")</f>
        <v>318.38153551326502</v>
      </c>
    </row>
    <row r="136" spans="1:12" s="8" customFormat="1">
      <c r="A136" s="9" t="s">
        <v>2</v>
      </c>
      <c r="B136" s="9"/>
      <c r="C136" s="31">
        <f>_xll.VAData($A$6,C$4,$A$133,"consensus.vaactuals","CD")</f>
        <v>-49.4</v>
      </c>
      <c r="D136" s="31">
        <f>_xll.VAData($A$6,D$4,$A$133,"consensus.vaactuals","CD")</f>
        <v>111.7</v>
      </c>
      <c r="E136" s="31">
        <f>_xll.VAData($A$6,E$4,$A$133,"consensus.vaactuals","CD")</f>
        <v>-10.866</v>
      </c>
      <c r="F136" s="31">
        <f>_xll.VAData($A$6,F$4,$A$133,"consensus.vaactuals","CD")</f>
        <v>-135.29599999999999</v>
      </c>
      <c r="G136" s="31">
        <f>_xll.VAData($A$6,G$4,$A$133,"consensus.vaactuals","CD")</f>
        <v>-205.452</v>
      </c>
      <c r="H136" s="30">
        <f>_xll.VAData($A$6,H$4,$A$133,"consensus.vaactuals")</f>
        <v>10.444000000000001</v>
      </c>
      <c r="I136" s="30">
        <f>_xll.VAData($A$6,I$4,$A$133,"consensus.vaactuals")</f>
        <v>-42.137093273421691</v>
      </c>
      <c r="J136" s="30">
        <f>_xll.VAData($A$6,J$4,$A$133,"consensus.vaactuals")</f>
        <v>-130.09557000545175</v>
      </c>
      <c r="K136" s="30">
        <f>_xll.VAData($A$6,K$4,$A$133,"consensus.vaactuals")</f>
        <v>-156.69155793526849</v>
      </c>
      <c r="L136" s="30">
        <f>_xll.VAData($A$6,L$4,$A$133,"consensus.vaactuals")</f>
        <v>50.197907441819254</v>
      </c>
    </row>
    <row r="137" spans="1:12" s="6" customFormat="1">
      <c r="A137" s="7" t="s">
        <v>3</v>
      </c>
      <c r="B137" s="7"/>
      <c r="C137" s="26"/>
      <c r="D137" s="26"/>
      <c r="E137" s="26"/>
      <c r="F137" s="29"/>
      <c r="G137" s="29"/>
      <c r="H137" s="29"/>
      <c r="I137" s="29">
        <f>_xll.VADesc(I136,"Median")</f>
        <v>-18.893650686158502</v>
      </c>
      <c r="J137" s="29">
        <f>_xll.VADesc(J136,"Median")</f>
        <v>-107.50503433134899</v>
      </c>
      <c r="K137" s="29">
        <f>_xll.VADesc(K136,"Median")</f>
        <v>-154.65948866533</v>
      </c>
      <c r="L137" s="29">
        <f>_xll.VADesc(L136,"Median")</f>
        <v>98.433139859277802</v>
      </c>
    </row>
    <row r="138" spans="1:12" s="6" customFormat="1">
      <c r="A138" s="7" t="s">
        <v>4</v>
      </c>
      <c r="B138" s="7"/>
      <c r="C138" s="26"/>
      <c r="D138" s="26"/>
      <c r="E138" s="26"/>
      <c r="F138" s="29"/>
      <c r="G138" s="29"/>
      <c r="H138" s="29"/>
      <c r="I138" s="29">
        <f>_xll.VADesc(I136,"Min")</f>
        <v>-180.588292188802</v>
      </c>
      <c r="J138" s="29">
        <f>_xll.VADesc(J136,"Min")</f>
        <v>-242.62774759978399</v>
      </c>
      <c r="K138" s="29">
        <f>_xll.VADesc(K136,"Min")</f>
        <v>-458.72926348501301</v>
      </c>
      <c r="L138" s="29">
        <f>_xll.VADesc(L136,"Min")</f>
        <v>-114.626724000862</v>
      </c>
    </row>
    <row r="139" spans="1:12" s="43" customFormat="1">
      <c r="A139" s="42" t="s">
        <v>29</v>
      </c>
      <c r="B139" s="42"/>
      <c r="C139" s="42"/>
      <c r="D139" s="42"/>
      <c r="E139" s="42"/>
      <c r="F139" s="42"/>
      <c r="G139" s="42"/>
      <c r="H139" s="42"/>
      <c r="I139" s="42"/>
      <c r="J139" s="42"/>
      <c r="K139" s="42"/>
      <c r="L139" s="42"/>
    </row>
    <row r="140" spans="1:12">
      <c r="A140" s="2" t="s">
        <v>0</v>
      </c>
      <c r="B140" s="2"/>
      <c r="C140" s="26"/>
      <c r="D140" s="26"/>
      <c r="E140" s="26"/>
      <c r="F140" s="26"/>
      <c r="G140" s="26"/>
      <c r="H140" s="26"/>
      <c r="I140" s="26" t="str">
        <f>_xll.VADesc(I142,"SourceCount")</f>
        <v>4</v>
      </c>
      <c r="J140" s="26" t="str">
        <f>_xll.VADesc(J142,"SourceCount")</f>
        <v>4</v>
      </c>
      <c r="K140" s="26" t="str">
        <f>_xll.VADesc(K142,"SourceCount")</f>
        <v>4</v>
      </c>
      <c r="L140" s="26" t="str">
        <f>_xll.VADesc(L142,"SourceCount")</f>
        <v>2</v>
      </c>
    </row>
    <row r="141" spans="1:12" s="6" customFormat="1">
      <c r="A141" s="7" t="s">
        <v>1</v>
      </c>
      <c r="B141" s="7"/>
      <c r="C141" s="26"/>
      <c r="D141" s="26"/>
      <c r="E141" s="26"/>
      <c r="F141" s="29"/>
      <c r="G141" s="29"/>
      <c r="H141" s="29"/>
      <c r="I141" s="29">
        <f>_xll.VADesc(I142,"Max")</f>
        <v>-20</v>
      </c>
      <c r="J141" s="29">
        <f>_xll.VADesc(J142,"Max")</f>
        <v>-80</v>
      </c>
      <c r="K141" s="29">
        <f>_xll.VADesc(K142,"Max")</f>
        <v>-20</v>
      </c>
      <c r="L141" s="29">
        <f>_xll.VADesc(L142,"Max")</f>
        <v>-50</v>
      </c>
    </row>
    <row r="142" spans="1:12" s="8" customFormat="1">
      <c r="A142" s="9" t="s">
        <v>2</v>
      </c>
      <c r="B142" s="9"/>
      <c r="C142" s="31">
        <f>_xll.VAData($A$6,C$4,$A$139,"consensus.vaactuals")</f>
        <v>-30</v>
      </c>
      <c r="D142" s="30">
        <f>_xll.VAData($A$6,D$4,$A$139,"consensus.vaactuals")</f>
        <v>-40</v>
      </c>
      <c r="E142" s="30">
        <f>_xll.VAData($A$6,E$4,$A$139,"consensus.vaactuals")</f>
        <v>-40</v>
      </c>
      <c r="F142" s="30">
        <f>_xll.VAData($A$6,F$4,$A$139,"consensus.vaactuals")</f>
        <v>-30</v>
      </c>
      <c r="G142" s="30">
        <f>_xll.VAData($A$6,G$4,$A$139,"consensus.vaactuals")</f>
        <v>-140.00000000000099</v>
      </c>
      <c r="H142" s="30">
        <f>_xll.VAData($A$6,H$4,$A$139,"consensus.vaactuals")</f>
        <v>-30</v>
      </c>
      <c r="I142" s="30">
        <f>_xll.VAData($A$6,I$4,$A$139,"consensus.vaactuals")</f>
        <v>-21.999999999999901</v>
      </c>
      <c r="J142" s="30">
        <f>_xll.VAData($A$6,J$4,$A$139,"consensus.vaactuals")</f>
        <v>-94.249999999999744</v>
      </c>
      <c r="K142" s="30">
        <f>_xll.VAData($A$6,K$4,$A$139,"consensus.vaactuals")</f>
        <v>-58.899999999999878</v>
      </c>
      <c r="L142" s="30">
        <f>_xll.VAData($A$6,L$4,$A$139,"consensus.vaactuals")</f>
        <v>-61.379999999999647</v>
      </c>
    </row>
    <row r="143" spans="1:12" s="6" customFormat="1">
      <c r="A143" s="7" t="s">
        <v>3</v>
      </c>
      <c r="B143" s="7"/>
      <c r="C143" s="26"/>
      <c r="D143" s="29"/>
      <c r="E143" s="29"/>
      <c r="F143" s="29"/>
      <c r="G143" s="29"/>
      <c r="H143" s="29"/>
      <c r="I143" s="29">
        <f>_xll.VADesc(I142,"Median")</f>
        <v>-20</v>
      </c>
      <c r="J143" s="29">
        <f>_xll.VADesc(J142,"Median")</f>
        <v>-93.499999999999503</v>
      </c>
      <c r="K143" s="29">
        <f>_xll.VADesc(K142,"Median")</f>
        <v>-57.799999999999756</v>
      </c>
      <c r="L143" s="29">
        <f>_xll.VADesc(L142,"Median")</f>
        <v>-61.379999999999647</v>
      </c>
    </row>
    <row r="144" spans="1:12" s="6" customFormat="1">
      <c r="A144" s="7" t="s">
        <v>4</v>
      </c>
      <c r="B144" s="7"/>
      <c r="C144" s="26"/>
      <c r="D144" s="29"/>
      <c r="E144" s="29"/>
      <c r="F144" s="29"/>
      <c r="G144" s="29"/>
      <c r="H144" s="29"/>
      <c r="I144" s="29">
        <f>_xll.VADesc(I142,"Min")</f>
        <v>-27.999999999999599</v>
      </c>
      <c r="J144" s="29">
        <f>_xll.VADesc(J142,"Min")</f>
        <v>-110</v>
      </c>
      <c r="K144" s="29">
        <f>_xll.VADesc(K142,"Min")</f>
        <v>-100</v>
      </c>
      <c r="L144" s="29">
        <f>_xll.VADesc(L142,"Min")</f>
        <v>-72.759999999999295</v>
      </c>
    </row>
    <row r="145" spans="1:14" s="43" customFormat="1">
      <c r="A145" s="42" t="s">
        <v>28</v>
      </c>
      <c r="B145" s="42"/>
      <c r="C145" s="42"/>
      <c r="D145" s="47"/>
      <c r="E145" s="47"/>
      <c r="F145" s="47"/>
      <c r="G145" s="42"/>
      <c r="H145" s="42"/>
      <c r="I145" s="42"/>
      <c r="J145" s="42"/>
      <c r="K145" s="42"/>
      <c r="L145" s="42"/>
    </row>
    <row r="146" spans="1:14">
      <c r="A146" s="2" t="s">
        <v>0</v>
      </c>
      <c r="B146" s="2"/>
      <c r="C146" s="26"/>
      <c r="D146" s="29"/>
      <c r="E146" s="29"/>
      <c r="F146" s="26"/>
      <c r="G146" s="26"/>
      <c r="H146" s="26"/>
      <c r="I146" s="26" t="str">
        <f>_xll.VADesc(I148,"SourceCount")</f>
        <v>4</v>
      </c>
      <c r="J146" s="26" t="str">
        <f>_xll.VADesc(J148,"SourceCount")</f>
        <v>4</v>
      </c>
      <c r="K146" s="26" t="str">
        <f>_xll.VADesc(K148,"SourceCount")</f>
        <v>4</v>
      </c>
      <c r="L146" s="26" t="str">
        <f>_xll.VADesc(L148,"SourceCount")</f>
        <v>4</v>
      </c>
    </row>
    <row r="147" spans="1:14" s="6" customFormat="1">
      <c r="A147" s="7" t="s">
        <v>1</v>
      </c>
      <c r="B147" s="7"/>
      <c r="C147" s="26"/>
      <c r="D147" s="29"/>
      <c r="E147" s="29"/>
      <c r="F147" s="29"/>
      <c r="G147" s="29"/>
      <c r="H147" s="29"/>
      <c r="I147" s="29">
        <f>_xll.VADesc(I148,"Max")</f>
        <v>150</v>
      </c>
      <c r="J147" s="29">
        <f>_xll.VADesc(J148,"Max")</f>
        <v>600</v>
      </c>
      <c r="K147" s="29">
        <f>_xll.VADesc(K148,"Max")</f>
        <v>630</v>
      </c>
      <c r="L147" s="29">
        <f>_xll.VADesc(L148,"Max")</f>
        <v>661.5</v>
      </c>
    </row>
    <row r="148" spans="1:14" s="8" customFormat="1">
      <c r="A148" s="9" t="s">
        <v>2</v>
      </c>
      <c r="B148" s="9"/>
      <c r="C148" s="30">
        <f>_xll.VAData($A$6,C$4,$A$145,"consensus.vaactuals")</f>
        <v>90</v>
      </c>
      <c r="D148" s="30">
        <f>_xll.VAData($A$6,D$4,$A$145,"consensus.vaactuals")</f>
        <v>100.00000000000099</v>
      </c>
      <c r="E148" s="30">
        <f>_xll.VAData($A$6,E$4,$A$145,"consensus.vaactuals")</f>
        <v>139.99999999999901</v>
      </c>
      <c r="F148" s="30">
        <f>_xll.VAData($A$6,F$4,$A$145,"consensus.vaactuals")</f>
        <v>157</v>
      </c>
      <c r="G148" s="30">
        <f>_xll.VAData($A$6,G$4,$A$145,"consensus.vaactuals")</f>
        <v>490</v>
      </c>
      <c r="H148" s="30">
        <f>_xll.VAData($A$6,H$4,$A$145,"consensus.vaactuals")</f>
        <v>120</v>
      </c>
      <c r="I148" s="30">
        <f>_xll.VAData($A$6,I$4,$A$145,"consensus.vaactuals")</f>
        <v>132.49999999999974</v>
      </c>
      <c r="J148" s="30">
        <f>_xll.VAData($A$6,J$4,$A$145,"consensus.vaactuals")</f>
        <v>562.4999999999992</v>
      </c>
      <c r="K148" s="30">
        <f>_xll.VAData($A$6,K$4,$A$145,"consensus.vaactuals")</f>
        <v>531.00000000000023</v>
      </c>
      <c r="L148" s="30">
        <f>_xll.VAData($A$6,L$4,$A$145,"consensus.vaactuals")</f>
        <v>509.43500000000051</v>
      </c>
    </row>
    <row r="149" spans="1:14" s="6" customFormat="1">
      <c r="A149" s="7" t="s">
        <v>3</v>
      </c>
      <c r="B149" s="7"/>
      <c r="C149" s="26"/>
      <c r="D149" s="29"/>
      <c r="E149" s="29"/>
      <c r="F149" s="29"/>
      <c r="G149" s="29"/>
      <c r="H149" s="29"/>
      <c r="I149" s="29">
        <f>_xll.VADesc(I148,"Median")</f>
        <v>130</v>
      </c>
      <c r="J149" s="29">
        <f>_xll.VADesc(J148,"Median")</f>
        <v>585</v>
      </c>
      <c r="K149" s="29">
        <f>_xll.VADesc(K148,"Median")</f>
        <v>525</v>
      </c>
      <c r="L149" s="29">
        <f>_xll.VADesc(L148,"Median")</f>
        <v>488.12000000000097</v>
      </c>
    </row>
    <row r="150" spans="1:14" s="6" customFormat="1">
      <c r="A150" s="7" t="s">
        <v>4</v>
      </c>
      <c r="B150" s="7"/>
      <c r="C150" s="26"/>
      <c r="D150" s="29"/>
      <c r="E150" s="29"/>
      <c r="F150" s="29"/>
      <c r="G150" s="29"/>
      <c r="H150" s="29"/>
      <c r="I150" s="29">
        <f>_xll.VADesc(I148,"Min")</f>
        <v>119.99999999999899</v>
      </c>
      <c r="J150" s="29">
        <f>_xll.VADesc(J148,"Min")</f>
        <v>479.99999999999699</v>
      </c>
      <c r="K150" s="29">
        <f>_xll.VADesc(K148,"Min")</f>
        <v>444.00000000000097</v>
      </c>
      <c r="L150" s="29">
        <f>_xll.VADesc(L148,"Min")</f>
        <v>400</v>
      </c>
    </row>
    <row r="151" spans="1:14" s="43" customFormat="1">
      <c r="A151" s="42" t="s">
        <v>30</v>
      </c>
      <c r="B151" s="42"/>
      <c r="C151" s="42"/>
      <c r="D151" s="42"/>
      <c r="E151" s="42"/>
      <c r="F151" s="42"/>
      <c r="G151" s="42"/>
      <c r="H151" s="42"/>
      <c r="I151" s="42"/>
      <c r="J151" s="42"/>
      <c r="K151" s="42"/>
      <c r="L151" s="42"/>
    </row>
    <row r="152" spans="1:14">
      <c r="A152" s="2" t="s">
        <v>0</v>
      </c>
      <c r="B152" s="2"/>
      <c r="C152" s="26"/>
      <c r="D152" s="26"/>
      <c r="E152" s="26"/>
      <c r="F152" s="26"/>
      <c r="G152" s="26"/>
      <c r="H152" s="26"/>
      <c r="I152" s="26" t="str">
        <f>_xll.VADesc(I154,"SourceCount")</f>
        <v>6</v>
      </c>
      <c r="J152" s="26" t="str">
        <f>_xll.VADesc(J154,"SourceCount")</f>
        <v>7</v>
      </c>
      <c r="K152" s="26" t="str">
        <f>_xll.VADesc(K154,"SourceCount")</f>
        <v>7</v>
      </c>
      <c r="L152" s="26" t="str">
        <f>_xll.VADesc(L154,"SourceCount")</f>
        <v>7</v>
      </c>
    </row>
    <row r="153" spans="1:14" s="6" customFormat="1">
      <c r="A153" s="7" t="s">
        <v>1</v>
      </c>
      <c r="B153" s="7"/>
      <c r="C153" s="26"/>
      <c r="D153" s="26"/>
      <c r="E153" s="26"/>
      <c r="F153" s="29"/>
      <c r="G153" s="29"/>
      <c r="H153" s="29"/>
      <c r="I153" s="29">
        <f>_xll.VADesc(I154,"Max")</f>
        <v>150</v>
      </c>
      <c r="J153" s="29">
        <f>_xll.VADesc(J154,"Max")</f>
        <v>380</v>
      </c>
      <c r="K153" s="29">
        <f>_xll.VADesc(K154,"Max")</f>
        <v>320</v>
      </c>
      <c r="L153" s="29">
        <f>_xll.VADesc(L154,"Max")</f>
        <v>313.7</v>
      </c>
    </row>
    <row r="154" spans="1:14" s="8" customFormat="1">
      <c r="A154" s="9" t="s">
        <v>2</v>
      </c>
      <c r="B154" s="9"/>
      <c r="C154" s="30">
        <f>_xll.VAData($A$6,C$4,$A$151,"consensus.vaactuals")</f>
        <v>90</v>
      </c>
      <c r="D154" s="30">
        <f>_xll.VAData($A$6,D$4,$A$151,"consensus.vaactuals")</f>
        <v>40</v>
      </c>
      <c r="E154" s="30">
        <f>_xll.VAData($A$6,E$4,$A$151,"consensus.vaactuals")</f>
        <v>30</v>
      </c>
      <c r="F154" s="30">
        <f>_xll.VAData($A$6,F$4,$A$151,"consensus.vaactuals")</f>
        <v>100</v>
      </c>
      <c r="G154" s="30">
        <f>_xll.VAData($A$6,G$4,$A$151,"consensus.vaactuals")</f>
        <v>260</v>
      </c>
      <c r="H154" s="30">
        <f>_xll.VAData($A$6,H$4,$A$151,"consensus.vaactuals")</f>
        <v>110.00000000000101</v>
      </c>
      <c r="I154" s="30">
        <f>_xll.VAData($A$6,I$4,$A$151,"consensus.vaactuals")</f>
        <v>73.833333333333329</v>
      </c>
      <c r="J154" s="30">
        <f>_xll.VAData($A$6,J$4,$A$151,"consensus.vaactuals")</f>
        <v>298.38114285714329</v>
      </c>
      <c r="K154" s="30">
        <f>_xll.VAData($A$6,K$4,$A$151,"consensus.vaactuals")</f>
        <v>249.57972000000001</v>
      </c>
      <c r="L154" s="30">
        <f>_xll.VAData($A$6,L$4,$A$151,"consensus.vaactuals")</f>
        <v>235.5648258857143</v>
      </c>
    </row>
    <row r="155" spans="1:14" s="6" customFormat="1">
      <c r="A155" s="7" t="s">
        <v>3</v>
      </c>
      <c r="B155" s="7"/>
      <c r="C155" s="29"/>
      <c r="D155" s="29"/>
      <c r="E155" s="29"/>
      <c r="F155" s="29"/>
      <c r="G155" s="29"/>
      <c r="H155" s="29"/>
      <c r="I155" s="29">
        <f>_xll.VADesc(I154,"Median")</f>
        <v>62.5</v>
      </c>
      <c r="J155" s="29">
        <f>_xll.VADesc(J154,"Median")</f>
        <v>280.00000000000097</v>
      </c>
      <c r="K155" s="29">
        <f>_xll.VADesc(K154,"Median")</f>
        <v>259.2</v>
      </c>
      <c r="L155" s="29">
        <f>_xll.VADesc(L154,"Median")</f>
        <v>247.36</v>
      </c>
    </row>
    <row r="156" spans="1:14" s="6" customFormat="1">
      <c r="A156" s="7" t="s">
        <v>4</v>
      </c>
      <c r="B156" s="7"/>
      <c r="C156" s="26"/>
      <c r="D156" s="26"/>
      <c r="E156" s="26"/>
      <c r="F156" s="29"/>
      <c r="G156" s="29"/>
      <c r="H156" s="29"/>
      <c r="I156" s="29">
        <f>_xll.VADesc(I154,"Min")</f>
        <v>38</v>
      </c>
      <c r="J156" s="29">
        <f>_xll.VADesc(J154,"Min")</f>
        <v>260</v>
      </c>
      <c r="K156" s="29">
        <f>_xll.VADesc(K154,"Min")</f>
        <v>140.00000000000099</v>
      </c>
      <c r="L156" s="29">
        <f>_xll.VADesc(L154,"Min")</f>
        <v>100.00000000000101</v>
      </c>
    </row>
    <row r="157" spans="1:14" s="43" customFormat="1">
      <c r="A157" s="42" t="s">
        <v>34</v>
      </c>
      <c r="B157" s="42"/>
      <c r="C157" s="42"/>
      <c r="D157" s="42"/>
      <c r="E157" s="42"/>
      <c r="F157" s="42"/>
      <c r="G157" s="42"/>
      <c r="H157" s="42"/>
      <c r="I157" s="42"/>
      <c r="J157" s="42"/>
      <c r="K157" s="42"/>
      <c r="L157" s="42"/>
      <c r="N157" s="48"/>
    </row>
    <row r="158" spans="1:14">
      <c r="A158" s="2" t="s">
        <v>0</v>
      </c>
      <c r="B158" s="2"/>
      <c r="C158" s="2"/>
      <c r="D158" s="2"/>
      <c r="E158" s="2"/>
      <c r="F158" s="23"/>
      <c r="G158" s="23"/>
      <c r="H158" s="23"/>
      <c r="I158" s="23" t="str">
        <f>_xll.VADesc(I160,"SourceCount")</f>
        <v>6</v>
      </c>
      <c r="J158" s="23" t="str">
        <f>_xll.VADesc(J160,"SourceCount")</f>
        <v>7</v>
      </c>
      <c r="K158" s="23" t="str">
        <f>_xll.VADesc(K160,"SourceCount")</f>
        <v>6</v>
      </c>
      <c r="L158" s="23" t="str">
        <f>_xll.VADesc(L160,"SourceCount")</f>
        <v>6</v>
      </c>
    </row>
    <row r="159" spans="1:14" s="6" customFormat="1">
      <c r="A159" s="7" t="s">
        <v>1</v>
      </c>
      <c r="B159" s="7"/>
      <c r="C159" s="7"/>
      <c r="D159" s="7"/>
      <c r="E159" s="7"/>
      <c r="F159" s="7"/>
      <c r="G159" s="7"/>
      <c r="H159" s="7"/>
      <c r="I159" s="7">
        <f>_xll.VADesc(I160,"Max")</f>
        <v>32.5</v>
      </c>
      <c r="J159" s="7">
        <f>_xll.VADesc(J160,"Max")</f>
        <v>137.5</v>
      </c>
      <c r="K159" s="7">
        <f>_xll.VADesc(K160,"Max")</f>
        <v>100</v>
      </c>
      <c r="L159" s="7">
        <f>_xll.VADesc(L160,"Max")</f>
        <v>90</v>
      </c>
    </row>
    <row r="160" spans="1:14" s="8" customFormat="1">
      <c r="A160" s="9" t="s">
        <v>2</v>
      </c>
      <c r="B160" s="9"/>
      <c r="C160" s="30">
        <f>_xll.VAData($A$6,C$4,$A$157,"consensus.vaactuals")</f>
        <v>30</v>
      </c>
      <c r="D160" s="30">
        <f>_xll.VAData($A$6,D$4,$A$157,"consensus.vaactuals")</f>
        <v>30</v>
      </c>
      <c r="E160" s="30">
        <f>_xll.VAData($A$6,E$4,$A$157,"consensus.vaactuals")</f>
        <v>30</v>
      </c>
      <c r="F160" s="30">
        <f>_xll.VAData($A$6,F$4,$A$157,"consensus.vaactuals")</f>
        <v>30</v>
      </c>
      <c r="G160" s="30">
        <f>_xll.VAData($A$6,G$4,$A$157,"consensus.vaactuals")</f>
        <v>170</v>
      </c>
      <c r="H160" s="30">
        <f>_xll.VAData($A$6,H$4,$A$157,"consensus.vaactuals")</f>
        <v>40</v>
      </c>
      <c r="I160" s="30">
        <f>_xll.VAData($A$6,I$4,$A$157,"consensus.vaactuals")</f>
        <v>26.020833333333332</v>
      </c>
      <c r="J160" s="30">
        <f>_xll.VAData($A$6,J$4,$A$157,"consensus.vaactuals")</f>
        <v>99.571428571428569</v>
      </c>
      <c r="K160" s="30">
        <f>_xll.VAData($A$6,K$4,$A$157,"consensus.vaactuals")</f>
        <v>75.089166666666671</v>
      </c>
      <c r="L160" s="30">
        <f>_xll.VAData($A$6,L$4,$A$157,"consensus.vaactuals")</f>
        <v>62.773391666666669</v>
      </c>
    </row>
    <row r="161" spans="1:12" s="6" customFormat="1">
      <c r="A161" s="7" t="s">
        <v>3</v>
      </c>
      <c r="B161" s="7"/>
      <c r="C161" s="7"/>
      <c r="D161" s="7"/>
      <c r="E161" s="7"/>
      <c r="F161" s="7"/>
      <c r="G161" s="7"/>
      <c r="H161" s="7"/>
      <c r="I161" s="7">
        <f>_xll.VADesc(I160,"Median")</f>
        <v>26.8125</v>
      </c>
      <c r="J161" s="7">
        <f>_xll.VADesc(J160,"Median")</f>
        <v>100</v>
      </c>
      <c r="K161" s="7">
        <f>_xll.VADesc(K160,"Median")</f>
        <v>80.5</v>
      </c>
      <c r="L161" s="7">
        <f>_xll.VADesc(L160,"Median")</f>
        <v>78.099999999999994</v>
      </c>
    </row>
    <row r="162" spans="1:12" s="6" customFormat="1">
      <c r="A162" s="7" t="s">
        <v>4</v>
      </c>
      <c r="B162" s="7"/>
      <c r="C162" s="7"/>
      <c r="D162" s="7"/>
      <c r="E162" s="7"/>
      <c r="F162" s="7"/>
      <c r="G162" s="7"/>
      <c r="H162" s="7"/>
      <c r="I162" s="7">
        <f>_xll.VADesc(I160,"Min")</f>
        <v>20</v>
      </c>
      <c r="J162" s="7">
        <f>_xll.VADesc(J160,"Min")</f>
        <v>35</v>
      </c>
      <c r="K162" s="7">
        <f>_xll.VADesc(K160,"Min")</f>
        <v>40</v>
      </c>
      <c r="L162" s="7">
        <f>_xll.VADesc(L160,"Min")</f>
        <v>20.440349999999999</v>
      </c>
    </row>
    <row r="163" spans="1:12" s="37" customFormat="1">
      <c r="A163" s="38"/>
      <c r="B163" s="38"/>
      <c r="C163" s="38"/>
      <c r="D163" s="38"/>
      <c r="E163" s="38"/>
      <c r="F163" s="38"/>
      <c r="G163" s="38"/>
      <c r="H163" s="38"/>
      <c r="I163" s="38"/>
      <c r="J163" s="38"/>
      <c r="K163" s="38"/>
      <c r="L163" s="38"/>
    </row>
    <row r="164" spans="1:12" s="6" customFormat="1" ht="25.85" customHeight="1">
      <c r="A164" s="52">
        <v>1</v>
      </c>
      <c r="B164" s="61" t="s">
        <v>48</v>
      </c>
      <c r="C164" s="61"/>
      <c r="D164" s="61"/>
      <c r="E164" s="61"/>
      <c r="F164" s="61"/>
      <c r="G164" s="61"/>
      <c r="H164" s="61"/>
      <c r="I164" s="61"/>
      <c r="J164" s="61"/>
      <c r="K164" s="61"/>
      <c r="L164" s="61"/>
    </row>
    <row r="165" spans="1:12" s="6" customFormat="1" ht="15.65" customHeight="1">
      <c r="A165" s="17">
        <v>2</v>
      </c>
      <c r="B165" s="62" t="s">
        <v>39</v>
      </c>
      <c r="C165" s="62"/>
      <c r="D165" s="62"/>
      <c r="E165" s="62"/>
      <c r="F165" s="62"/>
      <c r="G165" s="62"/>
      <c r="H165" s="62"/>
      <c r="I165" s="62"/>
      <c r="J165" s="62"/>
      <c r="K165" s="62"/>
      <c r="L165" s="62"/>
    </row>
    <row r="166" spans="1:12" s="6" customFormat="1" ht="12.9" customHeight="1">
      <c r="A166" s="17"/>
      <c r="B166" s="62"/>
      <c r="C166" s="62"/>
      <c r="D166" s="62"/>
      <c r="E166" s="62"/>
      <c r="F166" s="62"/>
      <c r="G166" s="62"/>
      <c r="H166" s="62"/>
      <c r="I166" s="62"/>
      <c r="J166" s="62"/>
      <c r="K166" s="62"/>
      <c r="L166" s="62"/>
    </row>
    <row r="167" spans="1:12" ht="13.6" customHeight="1">
      <c r="B167" s="62"/>
      <c r="C167" s="62"/>
      <c r="D167" s="62"/>
      <c r="E167" s="62"/>
      <c r="F167" s="62"/>
      <c r="G167" s="62"/>
      <c r="H167" s="62"/>
      <c r="I167" s="62"/>
      <c r="J167" s="62"/>
      <c r="K167" s="62"/>
      <c r="L167" s="62"/>
    </row>
    <row r="168" spans="1:12" ht="21.1">
      <c r="B168" s="53" t="s">
        <v>42</v>
      </c>
    </row>
    <row r="169" spans="1:12" ht="108.7" customHeight="1">
      <c r="B169" s="60" t="s">
        <v>38</v>
      </c>
      <c r="C169" s="60"/>
      <c r="D169" s="60"/>
      <c r="E169" s="60"/>
      <c r="F169" s="60"/>
      <c r="G169" s="60"/>
      <c r="H169" s="60"/>
      <c r="I169" s="60"/>
      <c r="J169" s="60"/>
      <c r="K169" s="60"/>
      <c r="L169" s="60"/>
    </row>
  </sheetData>
  <mergeCells count="4">
    <mergeCell ref="A2:K2"/>
    <mergeCell ref="B169:L169"/>
    <mergeCell ref="B164:L164"/>
    <mergeCell ref="B165:L167"/>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9" scale="52" fitToHeight="0" orientation="landscape" r:id="rId1"/>
  <rowBreaks count="2" manualBreakCount="2">
    <brk id="60" max="11" man="1"/>
    <brk id="126"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2023-07-31T07:04:11Z</cp:lastPrinted>
  <dcterms:created xsi:type="dcterms:W3CDTF">2019-04-30T15:19:46Z</dcterms:created>
  <dcterms:modified xsi:type="dcterms:W3CDTF">2023-07-31T07:07:09Z</dcterms:modified>
</cp:coreProperties>
</file>