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Montabaur\Presse-Holding\United Internet AG\Ad hoc- und Pressemeldungen\2023\Q3_2023\Consensus\"/>
    </mc:Choice>
  </mc:AlternateContent>
  <xr:revisionPtr revIDLastSave="0" documentId="13_ncr:1_{6C56128E-1C8F-46BB-8F8D-3F0045D6541A}" xr6:coauthVersionLast="47" xr6:coauthVersionMax="47" xr10:uidLastSave="{00000000-0000-0000-0000-000000000000}"/>
  <bookViews>
    <workbookView xWindow="-120" yWindow="-120" windowWidth="38640" windowHeight="21120" xr2:uid="{00000000-000D-0000-FFFF-FFFF00000000}"/>
  </bookViews>
  <sheets>
    <sheet name="Consensus Summary" sheetId="1" r:id="rId1"/>
  </sheets>
  <definedNames>
    <definedName name="_xlnm.Print_Area" localSheetId="0">'Consensus Summary'!$A$1:$M$170</definedName>
    <definedName name="Print_Area" localSheetId="0">'Consensus Summary'!$A$1:$M$170</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1" l="1"/>
  <c r="J58" i="1"/>
  <c r="J112" i="1"/>
  <c r="J100" i="1"/>
  <c r="J94" i="1"/>
  <c r="J88" i="1"/>
  <c r="J82" i="1"/>
  <c r="J76" i="1"/>
  <c r="J70" i="1"/>
  <c r="J64" i="1"/>
  <c r="J52" i="1"/>
  <c r="J46" i="1"/>
  <c r="J40" i="1"/>
  <c r="J34" i="1"/>
  <c r="J28" i="1"/>
  <c r="J22" i="1"/>
  <c r="J16" i="1"/>
  <c r="J130" i="1"/>
  <c r="I160" i="1"/>
  <c r="I154" i="1"/>
  <c r="I148" i="1"/>
  <c r="I142" i="1"/>
  <c r="I130" i="1"/>
  <c r="I124" i="1"/>
  <c r="I118" i="1"/>
  <c r="I112" i="1"/>
  <c r="I100" i="1"/>
  <c r="I94" i="1"/>
  <c r="I88" i="1"/>
  <c r="I82" i="1"/>
  <c r="I76" i="1"/>
  <c r="I70" i="1"/>
  <c r="I64" i="1"/>
  <c r="I58" i="1"/>
  <c r="I52" i="1"/>
  <c r="I46" i="1"/>
  <c r="I40" i="1"/>
  <c r="I34" i="1"/>
  <c r="I28" i="1"/>
  <c r="I22" i="1"/>
  <c r="I16" i="1"/>
  <c r="I10" i="1"/>
  <c r="J124" i="1"/>
  <c r="H118" i="1"/>
  <c r="H64" i="1"/>
  <c r="H58" i="1"/>
  <c r="H52" i="1"/>
  <c r="H70" i="1"/>
  <c r="H76" i="1"/>
  <c r="H82" i="1"/>
  <c r="H88" i="1"/>
  <c r="H94" i="1"/>
  <c r="H100" i="1"/>
  <c r="H112" i="1"/>
  <c r="H46" i="1"/>
  <c r="H40" i="1"/>
  <c r="H34" i="1"/>
  <c r="H28" i="1"/>
  <c r="H22" i="1"/>
  <c r="H16" i="1"/>
  <c r="H10" i="1"/>
  <c r="J162" i="1"/>
  <c r="J161" i="1"/>
  <c r="J160" i="1"/>
  <c r="J159" i="1"/>
  <c r="J158" i="1"/>
  <c r="J156" i="1"/>
  <c r="J155" i="1"/>
  <c r="J154" i="1"/>
  <c r="J153" i="1"/>
  <c r="J152" i="1"/>
  <c r="J150" i="1"/>
  <c r="J149" i="1"/>
  <c r="J148" i="1"/>
  <c r="J147" i="1"/>
  <c r="J146" i="1"/>
  <c r="J144" i="1"/>
  <c r="J143" i="1"/>
  <c r="J142" i="1"/>
  <c r="J141" i="1"/>
  <c r="J140" i="1"/>
  <c r="J132" i="1"/>
  <c r="J131" i="1"/>
  <c r="J129" i="1"/>
  <c r="J128" i="1"/>
  <c r="J126" i="1"/>
  <c r="J125" i="1"/>
  <c r="J123" i="1"/>
  <c r="J122" i="1"/>
  <c r="J114" i="1"/>
  <c r="J113" i="1"/>
  <c r="J111" i="1"/>
  <c r="J110" i="1"/>
  <c r="J102" i="1"/>
  <c r="J101" i="1"/>
  <c r="J99" i="1"/>
  <c r="J98" i="1"/>
  <c r="J96" i="1"/>
  <c r="J95" i="1"/>
  <c r="J93" i="1"/>
  <c r="J92" i="1"/>
  <c r="J90" i="1"/>
  <c r="J89" i="1"/>
  <c r="J87" i="1"/>
  <c r="J86" i="1"/>
  <c r="J84" i="1"/>
  <c r="J83" i="1"/>
  <c r="J81" i="1"/>
  <c r="J80" i="1"/>
  <c r="J78" i="1"/>
  <c r="J77" i="1"/>
  <c r="J75" i="1"/>
  <c r="J74" i="1"/>
  <c r="J72" i="1"/>
  <c r="J71" i="1"/>
  <c r="J69" i="1"/>
  <c r="J68" i="1"/>
  <c r="J66" i="1"/>
  <c r="J65" i="1"/>
  <c r="J63" i="1"/>
  <c r="J62" i="1"/>
  <c r="J60" i="1"/>
  <c r="J59" i="1"/>
  <c r="J57" i="1"/>
  <c r="J56" i="1"/>
  <c r="J54" i="1"/>
  <c r="J53" i="1"/>
  <c r="J51" i="1"/>
  <c r="J50" i="1"/>
  <c r="J48" i="1"/>
  <c r="J47" i="1"/>
  <c r="J45" i="1"/>
  <c r="J44" i="1"/>
  <c r="J42" i="1"/>
  <c r="J41" i="1"/>
  <c r="J39" i="1"/>
  <c r="J38" i="1"/>
  <c r="J36" i="1"/>
  <c r="J35" i="1"/>
  <c r="J33" i="1"/>
  <c r="J32" i="1"/>
  <c r="J30" i="1"/>
  <c r="J29" i="1"/>
  <c r="J27" i="1"/>
  <c r="J26" i="1"/>
  <c r="J24" i="1"/>
  <c r="J23" i="1"/>
  <c r="J21" i="1"/>
  <c r="J20" i="1"/>
  <c r="J18" i="1"/>
  <c r="J17" i="1"/>
  <c r="J15" i="1"/>
  <c r="J14" i="1"/>
  <c r="J12" i="1"/>
  <c r="J11" i="1"/>
  <c r="J9" i="1"/>
  <c r="J8" i="1"/>
  <c r="H160" i="1"/>
  <c r="H154" i="1"/>
  <c r="H148" i="1"/>
  <c r="H142" i="1"/>
  <c r="H130" i="1"/>
  <c r="H124" i="1"/>
  <c r="G130" i="1"/>
  <c r="E130" i="1"/>
  <c r="F130" i="1"/>
  <c r="D130" i="1"/>
  <c r="F124" i="1"/>
  <c r="G124" i="1"/>
  <c r="D124" i="1"/>
  <c r="E124" i="1"/>
  <c r="D112" i="1"/>
  <c r="E112" i="1"/>
  <c r="F112" i="1"/>
  <c r="G112" i="1"/>
  <c r="D100" i="1"/>
  <c r="G100" i="1"/>
  <c r="E100" i="1"/>
  <c r="F100" i="1"/>
  <c r="D94" i="1"/>
  <c r="E94" i="1"/>
  <c r="F94" i="1"/>
  <c r="G94" i="1"/>
  <c r="F88" i="1"/>
  <c r="D88" i="1"/>
  <c r="E88" i="1"/>
  <c r="G88" i="1"/>
  <c r="E82" i="1"/>
  <c r="F82" i="1"/>
  <c r="G82" i="1"/>
  <c r="D82" i="1"/>
  <c r="D76" i="1"/>
  <c r="F76" i="1"/>
  <c r="E76" i="1"/>
  <c r="G76" i="1"/>
  <c r="D70" i="1"/>
  <c r="E70" i="1"/>
  <c r="F70" i="1"/>
  <c r="G70" i="1"/>
  <c r="E64" i="1"/>
  <c r="D64" i="1"/>
  <c r="F64" i="1"/>
  <c r="G64" i="1"/>
  <c r="G58" i="1"/>
  <c r="D58" i="1"/>
  <c r="F58" i="1"/>
  <c r="E58" i="1"/>
  <c r="D52" i="1"/>
  <c r="E52" i="1"/>
  <c r="F52" i="1"/>
  <c r="G52" i="1"/>
  <c r="E46" i="1"/>
  <c r="D46" i="1"/>
  <c r="F46" i="1"/>
  <c r="G46" i="1"/>
  <c r="F40" i="1"/>
  <c r="G40" i="1"/>
  <c r="D40" i="1"/>
  <c r="E40" i="1"/>
  <c r="E34" i="1"/>
  <c r="D34" i="1"/>
  <c r="F34" i="1"/>
  <c r="G34" i="1"/>
  <c r="D28" i="1"/>
  <c r="E28" i="1"/>
  <c r="F28" i="1"/>
  <c r="G28" i="1"/>
  <c r="F22" i="1"/>
  <c r="G22" i="1"/>
  <c r="D22" i="1"/>
  <c r="E22" i="1"/>
  <c r="E16" i="1"/>
  <c r="F16" i="1"/>
  <c r="D16" i="1"/>
  <c r="G16" i="1"/>
  <c r="F10" i="1"/>
  <c r="E10" i="1"/>
  <c r="G10" i="1"/>
  <c r="D10" i="1"/>
  <c r="C58" i="1"/>
  <c r="K9" i="1"/>
  <c r="M39" i="1"/>
  <c r="M70" i="1"/>
  <c r="L113" i="1"/>
  <c r="M68" i="1"/>
  <c r="D160" i="1"/>
  <c r="M26" i="1"/>
  <c r="M22" i="1"/>
  <c r="L98" i="1"/>
  <c r="L38" i="1"/>
  <c r="K14" i="1"/>
  <c r="L27" i="1"/>
  <c r="K70" i="1"/>
  <c r="L51" i="1"/>
  <c r="K114" i="1"/>
  <c r="L148" i="1"/>
  <c r="M123" i="1"/>
  <c r="L81" i="1"/>
  <c r="M10" i="1"/>
  <c r="K153" i="1"/>
  <c r="M113" i="1"/>
  <c r="M20" i="1"/>
  <c r="L74" i="1"/>
  <c r="M110" i="1"/>
  <c r="L15" i="1"/>
  <c r="L57" i="1"/>
  <c r="K63" i="1"/>
  <c r="L47" i="1"/>
  <c r="K83" i="1"/>
  <c r="K26" i="1"/>
  <c r="M14" i="1"/>
  <c r="L90" i="1"/>
  <c r="M117" i="1"/>
  <c r="K90" i="1"/>
  <c r="L96" i="1"/>
  <c r="M77" i="1"/>
  <c r="K119" i="1"/>
  <c r="C154" i="1"/>
  <c r="L102" i="1"/>
  <c r="L64" i="1"/>
  <c r="M124" i="1"/>
  <c r="K101" i="1"/>
  <c r="L132" i="1"/>
  <c r="K64" i="1"/>
  <c r="M45" i="1"/>
  <c r="L160" i="1"/>
  <c r="M64" i="1"/>
  <c r="K74" i="1"/>
  <c r="L65" i="1"/>
  <c r="C142" i="1"/>
  <c r="L94" i="1"/>
  <c r="K68" i="1"/>
  <c r="K15" i="1"/>
  <c r="L17" i="1"/>
  <c r="L116" i="1"/>
  <c r="L56" i="1"/>
  <c r="K54" i="1"/>
  <c r="L44" i="1"/>
  <c r="K27" i="1"/>
  <c r="L87" i="1"/>
  <c r="M119" i="1"/>
  <c r="K86" i="1"/>
  <c r="M111" i="1"/>
  <c r="M75" i="1"/>
  <c r="M59" i="1"/>
  <c r="K56" i="1"/>
  <c r="L147" i="1"/>
  <c r="M9" i="1"/>
  <c r="L48" i="1"/>
  <c r="K47" i="1"/>
  <c r="M17" i="1"/>
  <c r="L100" i="1"/>
  <c r="E148" i="1"/>
  <c r="M28" i="1"/>
  <c r="M84" i="1"/>
  <c r="E160" i="1"/>
  <c r="L143" i="1"/>
  <c r="L32" i="1"/>
  <c r="K8" i="1"/>
  <c r="K52" i="1"/>
  <c r="C124" i="1"/>
  <c r="L46" i="1"/>
  <c r="L84" i="1"/>
  <c r="M69" i="1"/>
  <c r="E154" i="1"/>
  <c r="M154" i="1"/>
  <c r="L53" i="1"/>
  <c r="M23" i="1"/>
  <c r="M32" i="1"/>
  <c r="K46" i="1"/>
  <c r="L18" i="1"/>
  <c r="G154" i="1"/>
  <c r="L36" i="1"/>
  <c r="K129" i="1"/>
  <c r="M162" i="1"/>
  <c r="L119" i="1"/>
  <c r="K53" i="1"/>
  <c r="L158" i="1"/>
  <c r="K143" i="1"/>
  <c r="M132" i="1"/>
  <c r="M147" i="1"/>
  <c r="K38" i="1"/>
  <c r="M114" i="1"/>
  <c r="M78" i="1"/>
  <c r="K11" i="1"/>
  <c r="L10" i="1"/>
  <c r="M141" i="1"/>
  <c r="M102" i="1"/>
  <c r="C34" i="1"/>
  <c r="M143" i="1"/>
  <c r="L33" i="1"/>
  <c r="E142" i="1"/>
  <c r="M98" i="1"/>
  <c r="D142" i="1"/>
  <c r="M36" i="1"/>
  <c r="L62" i="1"/>
  <c r="L22" i="1"/>
  <c r="M88" i="1"/>
  <c r="K149" i="1"/>
  <c r="K18" i="1"/>
  <c r="M118" i="1"/>
  <c r="C28" i="1"/>
  <c r="L59" i="1"/>
  <c r="L125" i="1"/>
  <c r="M76" i="1"/>
  <c r="M93" i="1"/>
  <c r="M161" i="1"/>
  <c r="K78" i="1"/>
  <c r="K51" i="1"/>
  <c r="L162" i="1"/>
  <c r="M63" i="1"/>
  <c r="M128" i="1"/>
  <c r="M149" i="1"/>
  <c r="K39" i="1"/>
  <c r="K21" i="1"/>
  <c r="L117" i="1"/>
  <c r="L29" i="1"/>
  <c r="M51" i="1"/>
  <c r="K113" i="1"/>
  <c r="K118" i="1"/>
  <c r="K93" i="1"/>
  <c r="K131" i="1"/>
  <c r="M87" i="1"/>
  <c r="K120" i="1"/>
  <c r="K81" i="1"/>
  <c r="K89" i="1"/>
  <c r="L114" i="1"/>
  <c r="M40" i="1"/>
  <c r="F154" i="1"/>
  <c r="L126" i="1"/>
  <c r="M18" i="1"/>
  <c r="L95" i="1"/>
  <c r="M38" i="1"/>
  <c r="C112" i="1"/>
  <c r="C160" i="1"/>
  <c r="L42" i="1"/>
  <c r="C16" i="1"/>
  <c r="M101" i="1"/>
  <c r="L52" i="1"/>
  <c r="L142" i="1"/>
  <c r="M160" i="1"/>
  <c r="G148" i="1"/>
  <c r="L120" i="1"/>
  <c r="L76" i="1"/>
  <c r="L30" i="1"/>
  <c r="M24" i="1"/>
  <c r="L124" i="1"/>
  <c r="K124" i="1"/>
  <c r="C22" i="1"/>
  <c r="K72" i="1"/>
  <c r="L101" i="1"/>
  <c r="L69" i="1"/>
  <c r="K123" i="1"/>
  <c r="K144" i="1"/>
  <c r="K33" i="1"/>
  <c r="L154" i="1"/>
  <c r="K152" i="1"/>
  <c r="K77" i="1"/>
  <c r="L159" i="1"/>
  <c r="M66" i="1"/>
  <c r="L150" i="1"/>
  <c r="M131" i="1"/>
  <c r="K117" i="1"/>
  <c r="M8" i="1"/>
  <c r="K42" i="1"/>
  <c r="K20" i="1"/>
  <c r="L40" i="1"/>
  <c r="L112" i="1"/>
  <c r="K100" i="1"/>
  <c r="L28" i="1"/>
  <c r="M99" i="1"/>
  <c r="L118" i="1"/>
  <c r="C46" i="1"/>
  <c r="L12" i="1"/>
  <c r="D148" i="1"/>
  <c r="L11" i="1"/>
  <c r="K17" i="1"/>
  <c r="M16" i="1"/>
  <c r="L88" i="1"/>
  <c r="M74" i="1"/>
  <c r="K156" i="1"/>
  <c r="K75" i="1"/>
  <c r="L122" i="1"/>
  <c r="L149" i="1"/>
  <c r="M129" i="1"/>
  <c r="M12" i="1"/>
  <c r="K23" i="1"/>
  <c r="L110" i="1"/>
  <c r="M52" i="1"/>
  <c r="L99" i="1"/>
  <c r="K34" i="1"/>
  <c r="K126" i="1"/>
  <c r="M130" i="1"/>
  <c r="L156" i="1"/>
  <c r="K146" i="1"/>
  <c r="M89" i="1"/>
  <c r="M150" i="1"/>
  <c r="K132" i="1"/>
  <c r="M62" i="1"/>
  <c r="K116" i="1"/>
  <c r="K41" i="1"/>
  <c r="L128" i="1"/>
  <c r="L70" i="1"/>
  <c r="F148" i="1"/>
  <c r="L66" i="1"/>
  <c r="K154" i="1"/>
  <c r="K99" i="1"/>
  <c r="C76" i="1"/>
  <c r="K150" i="1"/>
  <c r="K28" i="1"/>
  <c r="M96" i="1"/>
  <c r="K50" i="1"/>
  <c r="C94" i="1"/>
  <c r="K125" i="1"/>
  <c r="K10" i="1"/>
  <c r="C130" i="1"/>
  <c r="C148" i="1"/>
  <c r="M92" i="1"/>
  <c r="C70" i="1"/>
  <c r="C100" i="1"/>
  <c r="K148" i="1"/>
  <c r="L50" i="1"/>
  <c r="K159" i="1"/>
  <c r="F142" i="1"/>
  <c r="M71" i="1"/>
  <c r="K16" i="1"/>
  <c r="K76" i="1"/>
  <c r="M126" i="1"/>
  <c r="C40" i="1"/>
  <c r="K69" i="1"/>
  <c r="K82" i="1"/>
  <c r="G142" i="1"/>
  <c r="K111" i="1"/>
  <c r="K35" i="1"/>
  <c r="K140" i="1"/>
  <c r="M112" i="1"/>
  <c r="L146" i="1"/>
  <c r="K128" i="1"/>
  <c r="K60" i="1"/>
  <c r="M44" i="1"/>
  <c r="L21" i="1"/>
  <c r="M86" i="1"/>
  <c r="M156" i="1"/>
  <c r="M11" i="1"/>
  <c r="L152" i="1"/>
  <c r="K141" i="1"/>
  <c r="K102" i="1"/>
  <c r="L131" i="1"/>
  <c r="M35" i="1"/>
  <c r="M80" i="1"/>
  <c r="M148" i="1"/>
  <c r="L80" i="1"/>
  <c r="K66" i="1"/>
  <c r="M116" i="1"/>
  <c r="M27" i="1"/>
  <c r="M100" i="1"/>
  <c r="M142" i="1"/>
  <c r="L71" i="1"/>
  <c r="K160" i="1"/>
  <c r="L34" i="1"/>
  <c r="M53" i="1"/>
  <c r="L129" i="1"/>
  <c r="K12" i="1"/>
  <c r="L9" i="1"/>
  <c r="K161" i="1"/>
  <c r="K112" i="1"/>
  <c r="M46" i="1"/>
  <c r="D154" i="1"/>
  <c r="M140" i="1"/>
  <c r="K98" i="1"/>
  <c r="L26" i="1"/>
  <c r="K92" i="1"/>
  <c r="M153" i="1"/>
  <c r="K22" i="1"/>
  <c r="M120" i="1"/>
  <c r="M83" i="1"/>
  <c r="L75" i="1"/>
  <c r="K57" i="1"/>
  <c r="M47" i="1"/>
  <c r="L24" i="1"/>
  <c r="M90" i="1"/>
  <c r="M152" i="1"/>
  <c r="K48" i="1"/>
  <c r="L155" i="1"/>
  <c r="L123" i="1"/>
  <c r="K30" i="1"/>
  <c r="M94" i="1"/>
  <c r="M144" i="1"/>
  <c r="M82" i="1"/>
  <c r="L130" i="1"/>
  <c r="L72" i="1"/>
  <c r="L141" i="1"/>
  <c r="L39" i="1"/>
  <c r="L68" i="1"/>
  <c r="G160" i="1"/>
  <c r="M34" i="1"/>
  <c r="M42" i="1"/>
  <c r="M95" i="1"/>
  <c r="M159" i="1"/>
  <c r="M30" i="1"/>
  <c r="K88" i="1"/>
  <c r="L20" i="1"/>
  <c r="M81" i="1"/>
  <c r="K65" i="1"/>
  <c r="K80" i="1"/>
  <c r="M15" i="1"/>
  <c r="K45" i="1"/>
  <c r="M60" i="1"/>
  <c r="M41" i="1"/>
  <c r="F160" i="1"/>
  <c r="K130" i="1"/>
  <c r="K96" i="1"/>
  <c r="K32" i="1"/>
  <c r="K155" i="1"/>
  <c r="K40" i="1"/>
  <c r="K44" i="1"/>
  <c r="M58" i="1"/>
  <c r="L86" i="1"/>
  <c r="C52" i="1"/>
  <c r="L78" i="1"/>
  <c r="M48" i="1"/>
  <c r="K122" i="1"/>
  <c r="M155" i="1"/>
  <c r="L153" i="1"/>
  <c r="L41" i="1"/>
  <c r="M29" i="1"/>
  <c r="L82" i="1"/>
  <c r="K158" i="1"/>
  <c r="K94" i="1"/>
  <c r="M54" i="1"/>
  <c r="M158" i="1"/>
  <c r="L92" i="1"/>
  <c r="L77" i="1"/>
  <c r="C64" i="1"/>
  <c r="M57" i="1"/>
  <c r="C88" i="1"/>
  <c r="M56" i="1"/>
  <c r="M50" i="1"/>
  <c r="L16" i="1"/>
  <c r="M125" i="1"/>
  <c r="L58" i="1"/>
  <c r="K58" i="1"/>
  <c r="L8" i="1"/>
  <c r="K95" i="1"/>
  <c r="L140" i="1"/>
  <c r="L161" i="1"/>
  <c r="K142" i="1"/>
  <c r="L111" i="1"/>
  <c r="L89" i="1"/>
  <c r="G118" i="1"/>
  <c r="L23" i="1"/>
  <c r="C10" i="1"/>
  <c r="C82" i="1"/>
  <c r="L54" i="1"/>
  <c r="L63" i="1"/>
  <c r="K24" i="1"/>
  <c r="M146" i="1"/>
  <c r="L14" i="1"/>
  <c r="L60" i="1"/>
  <c r="K62" i="1"/>
  <c r="L45" i="1"/>
  <c r="K84" i="1"/>
  <c r="K29" i="1"/>
  <c r="K87" i="1"/>
  <c r="L93" i="1"/>
  <c r="K59" i="1"/>
  <c r="M65" i="1"/>
  <c r="L144" i="1"/>
  <c r="M72" i="1"/>
  <c r="L83" i="1"/>
  <c r="K71" i="1"/>
  <c r="L35" i="1"/>
  <c r="K36" i="1"/>
  <c r="M33" i="1"/>
  <c r="M122" i="1"/>
  <c r="K162" i="1"/>
  <c r="K110" i="1"/>
  <c r="M21" i="1"/>
  <c r="K147" i="1"/>
</calcChain>
</file>

<file path=xl/sharedStrings.xml><?xml version="1.0" encoding="utf-8"?>
<sst xmlns="http://schemas.openxmlformats.org/spreadsheetml/2006/main" count="215" uniqueCount="54">
  <si>
    <t xml:space="preserve">  - Number of Estimates</t>
  </si>
  <si>
    <t xml:space="preserve">  - Highest</t>
  </si>
  <si>
    <t xml:space="preserve">  - Consensus</t>
  </si>
  <si>
    <t xml:space="preserve">  - Median</t>
  </si>
  <si>
    <t xml:space="preserve">  - Lowest</t>
  </si>
  <si>
    <t>Net income before special items</t>
  </si>
  <si>
    <t>-</t>
  </si>
  <si>
    <t>CAPEX</t>
  </si>
  <si>
    <t>Total revenue</t>
  </si>
  <si>
    <t>UTDI_DE</t>
  </si>
  <si>
    <t>FY'2023 E</t>
  </si>
  <si>
    <t>FY'2024 E</t>
  </si>
  <si>
    <t>EBITDA</t>
  </si>
  <si>
    <t>Total Revenue - Consumer Access</t>
  </si>
  <si>
    <t>EBITDA - Consumer Access</t>
  </si>
  <si>
    <t>Total Revenue - Business Access</t>
  </si>
  <si>
    <t>EBITDA - Business Access</t>
  </si>
  <si>
    <t>Total Revenue - Consumer Applications</t>
  </si>
  <si>
    <t>Total Revenue - Business Applications</t>
  </si>
  <si>
    <t>Depreciation and Amortization</t>
  </si>
  <si>
    <t>Operating Income/(loss)</t>
  </si>
  <si>
    <t>Income/(loss) from Continuing Operations Before Income Taxes</t>
  </si>
  <si>
    <t>Net Income Before Non Controlling Interests</t>
  </si>
  <si>
    <t>Net Income/(loss)</t>
  </si>
  <si>
    <t>EPS - Basic</t>
  </si>
  <si>
    <t>Dividend Per Share</t>
  </si>
  <si>
    <t>Net Debt - Company Defined</t>
  </si>
  <si>
    <t>Free Cash Flow (FCF)</t>
  </si>
  <si>
    <t>Net Additions in Contracts - Mobile Internet</t>
  </si>
  <si>
    <t>Net Additions in Contracts - DSL</t>
  </si>
  <si>
    <t>Net Additions in Contracts - Business Applications</t>
  </si>
  <si>
    <t>1)</t>
  </si>
  <si>
    <t>Service Revenue - Consumer Access</t>
  </si>
  <si>
    <t>EBITDA - Business Applications</t>
  </si>
  <si>
    <t>Net additions in contracts - Fee-based subscription</t>
  </si>
  <si>
    <t xml:space="preserve">Q1'2022 </t>
  </si>
  <si>
    <t xml:space="preserve">Q2'2022 </t>
  </si>
  <si>
    <t xml:space="preserve">Q3'2022 </t>
  </si>
  <si>
    <t>THE INFORMATION PROVIDED BY VISIBLE ALPHA CITED HEREIN PROVIDED “AS IS” AND “AS AVAILABLE” WITHOUT WARRANTY OF ANY KIND. USE OF ANY VISIBLE ALPHA DATA IS AT YOUR OWN RISK AND VISIBLE ALPHA DISCLAIMS ANY LIABILITY FOR USE OF THE VISIBLE ALPHA DATA. ALTHOUGH THE INFORMATION IS OBTAINED OR COMPILED FROM RELAIABLE SOURCES VISIBLE NEITHER CAN NOR DOES GUARANTEE OR MAKE ANY REPRESENTATION OR WARRANTY, EITHER EXPRESS OR IMPLIED, AS TO THE ACCURACY, VALIDITY, SEQUENCE, TIMELINESS, COMPLETENESS OR CONTINUED AVAILABILITY OF ANY INFORMATION OR DATA, INCLUDING THIRD-PARTY CONTENT, MADE AVAILABLE HEREIN. IN NO EVENT SHALL VISIBLE ALPHA BE LIABLE FOR ANY DECISION MADE OR ACTION OR INACTION TAKEN IN RELIANCE ON ANY INFORMATION OR DATA, INCLUDING THIRD-PARTY CONTENT. VISIBLE ALPHA FURTHER EXPLICITLY DISCLAIMS, TO THE FULLEST EXTENT PERMITTED BY APPLICABLE LAW, ANY WARRANTY OF ANY KIND, WHETHER EXPRESS OR IMPLIED, INCLUDING WARRANTIES OF MERCHANTABILITY, FITNESS FOR A PARTICULAR PURPOSE AND NON-INFRINGEMENT.</t>
  </si>
  <si>
    <t xml:space="preserve">Free cash flow is defined as cash flow from operating activities, less capital expenditures, plus payments from disposals of intangible assets and property, plant and equipment; Reporting including the repayment portion of lease liabilities, which have been reported under cash flow from financing activities </t>
  </si>
  <si>
    <t>EBITDA - Consumer Applications</t>
  </si>
  <si>
    <t>Visible Alpha - Disclaimer:</t>
  </si>
  <si>
    <t>EBIT</t>
  </si>
  <si>
    <t>EBT</t>
  </si>
  <si>
    <t>FY'2025 E</t>
  </si>
  <si>
    <t>Q4'2022</t>
  </si>
  <si>
    <t>FY'2022</t>
  </si>
  <si>
    <t>FY 2022 without a non-cash valuation effect from derivatives (EBITDA, EBIT and EBT effect: € -0.5 million)</t>
  </si>
  <si>
    <t>Q1'2023</t>
  </si>
  <si>
    <t>Q2'2023</t>
  </si>
  <si>
    <t>Q3'2023 E</t>
  </si>
  <si>
    <t>United Internet Earnings Estimates as of November 09, 2023</t>
  </si>
  <si>
    <t>2)3)</t>
  </si>
  <si>
    <t xml:space="preserve">The Free cash flow estimate has been removed this time for reasons of plausibility. This is because, following the adjustment to the presentation of interest in the cash flow in the half-year figures 2023, the new presentation is still reflected differently in the analyst models, meaning that no comprehensible consensus is possible.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</si>
</sst>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Red]\(#,##0.00\)"/>
    <numFmt numFmtId="165" formatCode="#,##0_);[Red]\(#,##0\)"/>
    <numFmt numFmtId="166" formatCode="#,##0.00_);[Red]\(#,##0.00\)"/>
    <numFmt numFmtId="167" formatCode="_-* #,##0_-;\-* #,##0_-;_-* &quot;-&quot;??_-;_-@_-"/>
    <numFmt numFmtId="168" formatCode="#,##0;[Red]\(#,##0\)"/>
  </numFmts>
  <fonts count="22">
    <font>
      <sz val="11"/>
      <name val="Calibri"/>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
      <i/>
      <sz val="10"/>
      <name val="Verdana"/>
      <family val="2"/>
    </font>
    <font>
      <b/>
      <i/>
      <sz val="10"/>
      <name val="Verdana"/>
      <family val="2"/>
    </font>
    <font>
      <b/>
      <i/>
      <sz val="11"/>
      <name val="Calibri"/>
      <family val="2"/>
    </font>
    <font>
      <i/>
      <sz val="11"/>
      <name val="Calibri"/>
      <family val="2"/>
    </font>
    <font>
      <b/>
      <vertAlign val="superscript"/>
      <sz val="10"/>
      <name val="Univers 45 Light"/>
      <family val="2"/>
    </font>
    <font>
      <sz val="10"/>
      <name val="Arial"/>
      <family val="2"/>
    </font>
    <font>
      <b/>
      <sz val="10"/>
      <name val="Arial"/>
      <family val="2"/>
    </font>
    <font>
      <sz val="11"/>
      <name val="Calibri"/>
      <family val="2"/>
    </font>
    <font>
      <b/>
      <sz val="10"/>
      <color rgb="FFFF0000"/>
      <name val="Verdana"/>
      <family val="2"/>
    </font>
    <font>
      <b/>
      <sz val="14"/>
      <color theme="0"/>
      <name val="Verdana"/>
      <family val="2"/>
    </font>
    <font>
      <sz val="11"/>
      <color rgb="FF000000"/>
      <name val="Arial"/>
      <family val="2"/>
    </font>
    <font>
      <b/>
      <sz val="16"/>
      <color rgb="FF000000"/>
      <name val="Arial"/>
      <family val="2"/>
    </font>
    <font>
      <sz val="11"/>
      <name val="Calibri"/>
    </font>
  </fonts>
  <fills count="17">
    <fill>
      <patternFill patternType="none"/>
    </fill>
    <fill>
      <patternFill patternType="gray125"/>
    </fill>
    <fill>
      <patternFill patternType="solid">
        <fgColor rgb="FFFFFFFF"/>
      </patternFill>
    </fill>
    <fill>
      <patternFill patternType="solid">
        <fgColor rgb="FFDBE5F1"/>
      </patternFill>
    </fill>
    <fill>
      <patternFill patternType="solid">
        <fgColor rgb="FFF8F8F8"/>
      </patternFill>
    </fill>
    <fill>
      <patternFill patternType="solid">
        <fgColor rgb="FFEAEAEA"/>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
      <patternFill patternType="solid">
        <fgColor rgb="FFE2042E"/>
        <bgColor indexed="64"/>
      </patternFill>
    </fill>
    <fill>
      <patternFill patternType="solid">
        <fgColor theme="0" tint="-0.34998626667073579"/>
        <bgColor indexed="64"/>
      </patternFill>
    </fill>
    <fill>
      <patternFill patternType="solid">
        <fgColor rgb="FFFFB9BB"/>
        <bgColor indexed="64"/>
      </patternFill>
    </fill>
    <fill>
      <patternFill patternType="solid">
        <fgColor theme="0"/>
        <bgColor indexed="64"/>
      </patternFill>
    </fill>
    <fill>
      <patternFill patternType="lightUp">
        <bgColor rgb="FFF8F8F8"/>
      </patternFill>
    </fill>
    <fill>
      <patternFill patternType="lightUp">
        <bgColor rgb="FFEAEAEA"/>
      </patternFill>
    </fill>
  </fills>
  <borders count="6">
    <border>
      <left/>
      <right/>
      <top/>
      <bottom/>
      <diagonal/>
    </border>
    <border>
      <left/>
      <right style="thin">
        <color rgb="FFFFFFFF"/>
      </right>
      <top/>
      <bottom/>
      <diagonal/>
    </border>
    <border>
      <left style="thin">
        <color rgb="FFFFFFFF"/>
      </left>
      <right/>
      <top/>
      <bottom style="thin">
        <color rgb="FFFFFFFF"/>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
      <left/>
      <right/>
      <top style="thin">
        <color rgb="FFFFFFFF"/>
      </top>
      <bottom/>
      <diagonal/>
    </border>
  </borders>
  <cellStyleXfs count="12">
    <xf numFmtId="0" fontId="0" fillId="0" borderId="0"/>
    <xf numFmtId="0" fontId="4" fillId="3" borderId="2"/>
    <xf numFmtId="0" fontId="1" fillId="4" borderId="2"/>
    <xf numFmtId="0" fontId="4" fillId="5" borderId="2"/>
    <xf numFmtId="0" fontId="1" fillId="6" borderId="3"/>
    <xf numFmtId="0" fontId="6" fillId="7" borderId="3"/>
    <xf numFmtId="0" fontId="7" fillId="8" borderId="3"/>
    <xf numFmtId="0" fontId="8" fillId="9" borderId="3"/>
    <xf numFmtId="0" fontId="1" fillId="10" borderId="4">
      <alignment horizontal="center"/>
    </xf>
    <xf numFmtId="0" fontId="14" fillId="0" borderId="0"/>
    <xf numFmtId="0" fontId="16" fillId="0" borderId="0"/>
    <xf numFmtId="43" fontId="21" fillId="0" borderId="0" applyFont="0" applyFill="0" applyBorder="0" applyAlignment="0" applyProtection="0"/>
  </cellStyleXfs>
  <cellXfs count="68">
    <xf numFmtId="0" fontId="0" fillId="0" borderId="0" xfId="0"/>
    <xf numFmtId="0" fontId="4" fillId="3" borderId="2" xfId="1"/>
    <xf numFmtId="0" fontId="1" fillId="4" borderId="2" xfId="2"/>
    <xf numFmtId="0" fontId="0" fillId="0" borderId="0" xfId="0"/>
    <xf numFmtId="0" fontId="0" fillId="0" borderId="0" xfId="0" applyAlignment="1">
      <alignment horizontal="right"/>
    </xf>
    <xf numFmtId="0" fontId="5" fillId="2" borderId="0" xfId="0" applyFont="1" applyFill="1" applyAlignment="1">
      <alignment horizontal="right"/>
    </xf>
    <xf numFmtId="3" fontId="0" fillId="2" borderId="0" xfId="0" applyNumberFormat="1" applyFill="1" applyAlignment="1">
      <alignment horizontal="right"/>
    </xf>
    <xf numFmtId="3" fontId="1" fillId="4" borderId="2" xfId="2" applyNumberFormat="1"/>
    <xf numFmtId="3" fontId="5" fillId="2" borderId="0" xfId="0" applyNumberFormat="1" applyFont="1" applyFill="1" applyAlignment="1">
      <alignment horizontal="right"/>
    </xf>
    <xf numFmtId="3" fontId="4" fillId="5" borderId="2" xfId="3" applyNumberFormat="1"/>
    <xf numFmtId="4" fontId="0" fillId="2" borderId="0" xfId="0" applyNumberFormat="1" applyFill="1" applyAlignment="1">
      <alignment horizontal="right"/>
    </xf>
    <xf numFmtId="4" fontId="1" fillId="4" borderId="2" xfId="2" applyNumberFormat="1"/>
    <xf numFmtId="4" fontId="5" fillId="2" borderId="0" xfId="0" applyNumberFormat="1" applyFont="1" applyFill="1" applyAlignment="1">
      <alignment horizontal="right"/>
    </xf>
    <xf numFmtId="4" fontId="4" fillId="5" borderId="2" xfId="3" applyNumberFormat="1"/>
    <xf numFmtId="0" fontId="12" fillId="0" borderId="0" xfId="0" applyFont="1"/>
    <xf numFmtId="3" fontId="12" fillId="2" borderId="0" xfId="0" applyNumberFormat="1" applyFont="1" applyFill="1" applyAlignment="1">
      <alignment horizontal="right"/>
    </xf>
    <xf numFmtId="3" fontId="11" fillId="2" borderId="0" xfId="0" applyNumberFormat="1" applyFont="1" applyFill="1" applyAlignment="1">
      <alignment horizontal="right"/>
    </xf>
    <xf numFmtId="0" fontId="13" fillId="0" borderId="0" xfId="0" applyFont="1" applyAlignment="1">
      <alignment horizontal="right"/>
    </xf>
    <xf numFmtId="164" fontId="1" fillId="4" borderId="2" xfId="2" applyNumberFormat="1"/>
    <xf numFmtId="164" fontId="1" fillId="4" borderId="2" xfId="2" applyNumberFormat="1" applyAlignment="1">
      <alignment horizontal="right"/>
    </xf>
    <xf numFmtId="0" fontId="9" fillId="4" borderId="2" xfId="2" applyFont="1" applyAlignment="1">
      <alignment horizontal="right"/>
    </xf>
    <xf numFmtId="3" fontId="9" fillId="4" borderId="2" xfId="2" applyNumberFormat="1" applyFont="1" applyAlignment="1">
      <alignment horizontal="right"/>
    </xf>
    <xf numFmtId="3" fontId="10" fillId="5" borderId="2" xfId="3" applyNumberFormat="1" applyFont="1" applyAlignment="1">
      <alignment horizontal="right"/>
    </xf>
    <xf numFmtId="0" fontId="1" fillId="4" borderId="2" xfId="2" applyAlignment="1">
      <alignment horizontal="right"/>
    </xf>
    <xf numFmtId="3" fontId="1" fillId="4" borderId="2" xfId="2" applyNumberFormat="1" applyAlignment="1">
      <alignment horizontal="right"/>
    </xf>
    <xf numFmtId="3" fontId="4" fillId="5" borderId="2" xfId="3" applyNumberFormat="1" applyAlignment="1">
      <alignment horizontal="right"/>
    </xf>
    <xf numFmtId="2" fontId="1" fillId="4" borderId="2" xfId="2" applyNumberFormat="1" applyAlignment="1">
      <alignment horizontal="right"/>
    </xf>
    <xf numFmtId="2" fontId="4" fillId="5" borderId="2" xfId="3" applyNumberFormat="1"/>
    <xf numFmtId="165" fontId="4" fillId="5" borderId="2" xfId="3" applyNumberFormat="1"/>
    <xf numFmtId="1" fontId="1" fillId="4" borderId="2" xfId="2" applyNumberFormat="1" applyAlignment="1">
      <alignment horizontal="right"/>
    </xf>
    <xf numFmtId="1" fontId="4" fillId="5" borderId="2" xfId="3" applyNumberFormat="1"/>
    <xf numFmtId="1" fontId="4" fillId="5" borderId="2" xfId="3" applyNumberFormat="1" applyAlignment="1">
      <alignment horizontal="right"/>
    </xf>
    <xf numFmtId="0" fontId="1" fillId="4" borderId="2" xfId="2" applyFont="1"/>
    <xf numFmtId="0" fontId="1" fillId="4" borderId="2" xfId="2" applyFont="1" applyAlignment="1">
      <alignment horizontal="right"/>
    </xf>
    <xf numFmtId="3" fontId="1" fillId="4" borderId="2" xfId="2" applyNumberFormat="1" applyFont="1"/>
    <xf numFmtId="3" fontId="1" fillId="4" borderId="2" xfId="2" applyNumberFormat="1" applyFont="1" applyAlignment="1">
      <alignment horizontal="right"/>
    </xf>
    <xf numFmtId="3" fontId="4" fillId="5" borderId="2" xfId="3" applyNumberFormat="1" applyFont="1"/>
    <xf numFmtId="3" fontId="0" fillId="0" borderId="0" xfId="0" applyNumberFormat="1" applyFill="1" applyAlignment="1">
      <alignment horizontal="right"/>
    </xf>
    <xf numFmtId="3" fontId="1" fillId="0" borderId="2" xfId="2" applyNumberFormat="1" applyFill="1"/>
    <xf numFmtId="0" fontId="3" fillId="11" borderId="0" xfId="0" applyFont="1" applyFill="1" applyAlignment="1">
      <alignment vertical="center"/>
    </xf>
    <xf numFmtId="0" fontId="2" fillId="11" borderId="1" xfId="0" applyFont="1" applyFill="1" applyBorder="1" applyAlignment="1">
      <alignment horizontal="center" vertical="center"/>
    </xf>
    <xf numFmtId="0" fontId="2" fillId="12" borderId="1" xfId="0" applyFont="1" applyFill="1" applyBorder="1" applyAlignment="1">
      <alignment horizontal="center" vertical="center"/>
    </xf>
    <xf numFmtId="0" fontId="4" fillId="13" borderId="2" xfId="1" applyFill="1"/>
    <xf numFmtId="0" fontId="5" fillId="13" borderId="0" xfId="0" applyFont="1" applyFill="1" applyAlignment="1">
      <alignment horizontal="right"/>
    </xf>
    <xf numFmtId="0" fontId="4" fillId="13" borderId="2" xfId="1" applyFont="1" applyFill="1"/>
    <xf numFmtId="0" fontId="11" fillId="13" borderId="0" xfId="0" applyFont="1" applyFill="1" applyAlignment="1">
      <alignment horizontal="right"/>
    </xf>
    <xf numFmtId="0" fontId="17" fillId="13" borderId="2" xfId="1" applyFont="1" applyFill="1"/>
    <xf numFmtId="1" fontId="4" fillId="13" borderId="2" xfId="1" applyNumberFormat="1" applyFill="1"/>
    <xf numFmtId="0" fontId="16" fillId="13" borderId="0" xfId="0" applyFont="1" applyFill="1" applyAlignment="1">
      <alignment horizontal="right"/>
    </xf>
    <xf numFmtId="166" fontId="4" fillId="5" borderId="2" xfId="3" applyNumberFormat="1"/>
    <xf numFmtId="165" fontId="4" fillId="5" borderId="2" xfId="3" applyNumberFormat="1" applyFont="1" applyAlignment="1">
      <alignment horizontal="right"/>
    </xf>
    <xf numFmtId="165" fontId="4" fillId="5" borderId="2" xfId="3" applyNumberFormat="1" applyAlignment="1">
      <alignment horizontal="right"/>
    </xf>
    <xf numFmtId="0" fontId="13" fillId="0" borderId="0" xfId="0" applyFont="1" applyAlignment="1">
      <alignment horizontal="right" vertical="top"/>
    </xf>
    <xf numFmtId="0" fontId="20" fillId="0" borderId="0" xfId="0" applyFont="1" applyAlignment="1">
      <alignment vertical="center"/>
    </xf>
    <xf numFmtId="167" fontId="4" fillId="5" borderId="2" xfId="11" applyNumberFormat="1" applyFont="1" applyFill="1" applyBorder="1"/>
    <xf numFmtId="168" fontId="1" fillId="4" borderId="2" xfId="2" applyNumberFormat="1" applyAlignment="1">
      <alignment horizontal="right"/>
    </xf>
    <xf numFmtId="168" fontId="1" fillId="4" borderId="2" xfId="2" applyNumberFormat="1"/>
    <xf numFmtId="167" fontId="1" fillId="4" borderId="2" xfId="11" applyNumberFormat="1" applyFont="1" applyFill="1" applyBorder="1" applyAlignment="1">
      <alignment horizontal="left" indent="4"/>
    </xf>
    <xf numFmtId="167" fontId="1" fillId="4" borderId="2" xfId="11" applyNumberFormat="1" applyFont="1" applyFill="1" applyBorder="1" applyAlignment="1">
      <alignment horizontal="right"/>
    </xf>
    <xf numFmtId="0" fontId="15" fillId="0" borderId="0" xfId="0" applyFont="1" applyAlignment="1">
      <alignment horizontal="left" vertical="top" wrapText="1"/>
    </xf>
    <xf numFmtId="2" fontId="1" fillId="15" borderId="2" xfId="2" applyNumberFormat="1" applyFill="1" applyAlignment="1">
      <alignment horizontal="right"/>
    </xf>
    <xf numFmtId="1" fontId="1" fillId="15" borderId="2" xfId="2" applyNumberFormat="1" applyFill="1" applyAlignment="1">
      <alignment horizontal="right"/>
    </xf>
    <xf numFmtId="1" fontId="4" fillId="16" borderId="2" xfId="3" applyNumberFormat="1" applyFill="1" applyAlignment="1">
      <alignment horizontal="right"/>
    </xf>
    <xf numFmtId="1" fontId="4" fillId="16" borderId="2" xfId="3" applyNumberFormat="1" applyFill="1"/>
    <xf numFmtId="0" fontId="18" fillId="11" borderId="0" xfId="0" applyFont="1" applyFill="1" applyAlignment="1">
      <alignment horizontal="center" vertical="center"/>
    </xf>
    <xf numFmtId="0" fontId="19" fillId="0" borderId="0" xfId="0" applyFont="1" applyAlignment="1">
      <alignment horizontal="left" vertical="center" wrapText="1"/>
    </xf>
    <xf numFmtId="0" fontId="15" fillId="14" borderId="5" xfId="0" applyFont="1" applyFill="1" applyBorder="1" applyAlignment="1">
      <alignment horizontal="left" vertical="top" wrapText="1"/>
    </xf>
    <xf numFmtId="0" fontId="15" fillId="0" borderId="0" xfId="0" applyFont="1" applyAlignment="1">
      <alignment horizontal="left" vertical="top" wrapText="1"/>
    </xf>
  </cellXfs>
  <cellStyles count="12">
    <cellStyle name="gelb_inhalt" xfId="6" xr:uid="{00000000-0005-0000-0000-000000000000}"/>
    <cellStyle name="gruen_inhalt" xfId="5" xr:uid="{00000000-0005-0000-0000-000001000000}"/>
    <cellStyle name="Hellblau_inhalt" xfId="4" xr:uid="{00000000-0005-0000-0000-000002000000}"/>
    <cellStyle name="Komma" xfId="11" builtinId="3"/>
    <cellStyle name="overview_dunkelgrau" xfId="8" xr:uid="{00000000-0005-0000-0000-000004000000}"/>
    <cellStyle name="rot_inhalt" xfId="7" xr:uid="{00000000-0005-0000-0000-000005000000}"/>
    <cellStyle name="Standard" xfId="0" builtinId="0"/>
    <cellStyle name="Standard 2" xfId="9" xr:uid="{00000000-0005-0000-0000-000006000000}"/>
    <cellStyle name="Standard 3" xfId="10" xr:uid="{00000000-0005-0000-0000-000007000000}"/>
    <cellStyle name="Wert_dunkelgrau" xfId="3" xr:uid="{00000000-0005-0000-0000-000008000000}"/>
    <cellStyle name="Wert_hellgrau" xfId="2" xr:uid="{00000000-0005-0000-0000-000009000000}"/>
    <cellStyle name="Wertezelle" xfId="1" xr:uid="{00000000-0005-0000-0000-00000A000000}"/>
  </cellStyles>
  <dxfs count="1">
    <dxf>
      <fill>
        <patternFill>
          <bgColor rgb="FFFFFFFF"/>
        </patternFill>
      </fill>
    </dxf>
  </dxfs>
  <tableStyles count="0" defaultTableStyle="TableStyleMedium2" defaultPivotStyle="PivotStyleLight16"/>
  <colors>
    <mruColors>
      <color rgb="FFE2042E"/>
      <color rgb="FFFFB9BB"/>
      <color rgb="FFFF7C80"/>
      <color rgb="FFE2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2:P170"/>
  <sheetViews>
    <sheetView showGridLines="0" tabSelected="1" view="pageBreakPreview" zoomScale="90" zoomScaleSheetLayoutView="90" workbookViewId="0">
      <pane xSplit="1" ySplit="4" topLeftCell="B5" activePane="bottomRight" state="frozen"/>
      <selection pane="topRight" activeCell="B1" sqref="B1"/>
      <selection pane="bottomLeft" activeCell="A5" sqref="A5"/>
      <selection pane="bottomRight" activeCell="J28" sqref="J28"/>
    </sheetView>
  </sheetViews>
  <sheetFormatPr baseColWidth="10" defaultColWidth="9.140625" defaultRowHeight="15"/>
  <cols>
    <col min="1" max="1" width="69.85546875" style="3" bestFit="1" customWidth="1"/>
    <col min="2" max="2" width="8.140625" style="3" customWidth="1"/>
    <col min="3" max="9" width="16.7109375" style="4" customWidth="1"/>
    <col min="10" max="10" width="18.5703125" style="4" customWidth="1"/>
    <col min="11" max="11" width="16.7109375" style="4" customWidth="1"/>
    <col min="12" max="12" width="16.7109375" customWidth="1"/>
    <col min="13" max="13" width="16.7109375" style="3" customWidth="1"/>
    <col min="14" max="14" width="1.5703125" customWidth="1"/>
  </cols>
  <sheetData>
    <row r="2" spans="1:16" ht="34.15" customHeight="1">
      <c r="A2" s="64" t="s">
        <v>51</v>
      </c>
      <c r="B2" s="64"/>
      <c r="C2" s="64"/>
      <c r="D2" s="64"/>
      <c r="E2" s="64"/>
      <c r="F2" s="64"/>
      <c r="G2" s="64"/>
      <c r="H2" s="64"/>
      <c r="I2" s="64"/>
      <c r="J2" s="64"/>
      <c r="K2" s="64"/>
      <c r="L2" s="64"/>
      <c r="M2" s="39"/>
      <c r="N2" s="39"/>
      <c r="O2" s="39"/>
      <c r="P2" s="39"/>
    </row>
    <row r="4" spans="1:16" ht="45" customHeight="1">
      <c r="C4" s="40" t="s">
        <v>35</v>
      </c>
      <c r="D4" s="40" t="s">
        <v>36</v>
      </c>
      <c r="E4" s="40" t="s">
        <v>37</v>
      </c>
      <c r="F4" s="40" t="s">
        <v>45</v>
      </c>
      <c r="G4" s="40" t="s">
        <v>46</v>
      </c>
      <c r="H4" s="40" t="s">
        <v>48</v>
      </c>
      <c r="I4" s="40" t="s">
        <v>49</v>
      </c>
      <c r="J4" s="41" t="s">
        <v>50</v>
      </c>
      <c r="K4" s="41" t="s">
        <v>10</v>
      </c>
      <c r="L4" s="41" t="s">
        <v>11</v>
      </c>
      <c r="M4" s="41" t="s">
        <v>44</v>
      </c>
    </row>
    <row r="5" spans="1:16" ht="6" customHeight="1">
      <c r="L5" s="4"/>
      <c r="M5" s="4"/>
    </row>
    <row r="6" spans="1:16" s="3" customFormat="1" ht="12.6" customHeight="1">
      <c r="A6" s="4" t="s">
        <v>9</v>
      </c>
      <c r="B6" s="4"/>
      <c r="C6" s="4"/>
      <c r="D6" s="4"/>
      <c r="E6" s="4"/>
      <c r="F6" s="4"/>
      <c r="G6" s="4"/>
      <c r="H6" s="4"/>
      <c r="I6" s="4"/>
      <c r="J6" s="4"/>
      <c r="K6" s="4"/>
      <c r="L6" s="4"/>
      <c r="M6" s="4"/>
    </row>
    <row r="7" spans="1:16" s="43" customFormat="1">
      <c r="A7" s="42" t="s">
        <v>8</v>
      </c>
      <c r="B7" s="42"/>
      <c r="C7" s="42"/>
      <c r="D7" s="42"/>
      <c r="E7" s="42"/>
      <c r="F7" s="42"/>
      <c r="G7" s="42"/>
      <c r="H7" s="42"/>
      <c r="I7" s="42"/>
      <c r="J7" s="42"/>
      <c r="K7" s="42"/>
      <c r="L7" s="42"/>
      <c r="M7" s="42"/>
    </row>
    <row r="8" spans="1:16">
      <c r="A8" s="2" t="s">
        <v>0</v>
      </c>
      <c r="B8" s="2"/>
      <c r="C8" s="19"/>
      <c r="D8" s="19"/>
      <c r="E8" s="19"/>
      <c r="F8" s="19"/>
      <c r="G8" s="19"/>
      <c r="H8" s="19"/>
      <c r="I8" s="19"/>
      <c r="J8" s="19" t="str">
        <f>_xll.VADesc(J10,"SourceCount")</f>
        <v>7</v>
      </c>
      <c r="K8" s="19" t="str">
        <f>_xll.VADesc(K10,"SourceCount")</f>
        <v>10</v>
      </c>
      <c r="L8" s="19" t="str">
        <f>_xll.VADesc(L10,"SourceCount")</f>
        <v>10</v>
      </c>
      <c r="M8" s="19" t="str">
        <f>_xll.VADesc(M10,"SourceCount")</f>
        <v>10</v>
      </c>
    </row>
    <row r="9" spans="1:16" s="6" customFormat="1">
      <c r="A9" s="7" t="s">
        <v>1</v>
      </c>
      <c r="B9" s="7"/>
      <c r="C9" s="19"/>
      <c r="D9" s="19"/>
      <c r="E9" s="19"/>
      <c r="F9" s="55"/>
      <c r="G9" s="55"/>
      <c r="H9" s="55"/>
      <c r="I9" s="55"/>
      <c r="J9" s="55">
        <f>_xll.VADesc(J10,"Max")</f>
        <v>1555.77583736006</v>
      </c>
      <c r="K9" s="55">
        <f>_xll.VADesc(K10,"Max")</f>
        <v>6302.1203553163996</v>
      </c>
      <c r="L9" s="55">
        <f>_xll.VADesc(L10,"Max")</f>
        <v>6546.9620820629198</v>
      </c>
      <c r="M9" s="55">
        <f>_xll.VADesc(M10,"Max")</f>
        <v>6822.2436780590297</v>
      </c>
    </row>
    <row r="10" spans="1:16" s="8" customFormat="1">
      <c r="A10" s="9" t="s">
        <v>2</v>
      </c>
      <c r="B10" s="9"/>
      <c r="C10" s="28">
        <f>_xll.VAData($A$6,C$4,$A$7,"VA Actuals","CD")</f>
        <v>1443.7</v>
      </c>
      <c r="D10" s="28">
        <f>_xll.VAData($A$6,D$4,$A$7,"VA Actuals","CD")</f>
        <v>1457.4</v>
      </c>
      <c r="E10" s="28">
        <f>_xll.VAData($A$6,E$4,$A$7,"VA Actuals","CD")</f>
        <v>1483.2</v>
      </c>
      <c r="F10" s="28">
        <f>_xll.VAData($A$6,F$4,$A$7,"VA Actuals","CD")</f>
        <v>1530.8</v>
      </c>
      <c r="G10" s="28">
        <f>_xll.VAData($A$6,G$4,$A$7,"VA Actuals","CD")</f>
        <v>5915.1</v>
      </c>
      <c r="H10" s="28">
        <f>_xll.VAData($A$6,H$4,$A$7,"VA Actuals","CD")</f>
        <v>1538.3</v>
      </c>
      <c r="I10" s="28">
        <f>_xll.VAData($A$6,I$4,$A$7,"VA Actuals","CD")</f>
        <v>1489.8</v>
      </c>
      <c r="J10" s="9">
        <f>_xll.VAData($A$6,J$4,$A$7,"custom")</f>
        <v>1541.0398457273</v>
      </c>
      <c r="K10" s="9">
        <f>_xll.VAData($A$6,K$4,$A$7,"consensus.vaactuals")</f>
        <v>6176.5569269458811</v>
      </c>
      <c r="L10" s="9">
        <f>_xll.VAData($A$6,L$4,$A$7,"consensus.vaactuals")</f>
        <v>6422.3467292005789</v>
      </c>
      <c r="M10" s="9">
        <f>_xll.VAData($A$6,M$4,$A$7,"consensus.vaactuals")</f>
        <v>6650.547585912318</v>
      </c>
    </row>
    <row r="11" spans="1:16" s="6" customFormat="1">
      <c r="A11" s="7" t="s">
        <v>3</v>
      </c>
      <c r="B11" s="7"/>
      <c r="C11" s="18"/>
      <c r="D11" s="18"/>
      <c r="E11" s="18"/>
      <c r="F11" s="56"/>
      <c r="G11" s="56"/>
      <c r="H11" s="56"/>
      <c r="I11" s="56"/>
      <c r="J11" s="56">
        <f>_xll.VADesc(J10,"Median")</f>
        <v>1542.0952671740699</v>
      </c>
      <c r="K11" s="56">
        <f>_xll.VADesc(K10,"Median")</f>
        <v>6163.2217743665651</v>
      </c>
      <c r="L11" s="56">
        <f>_xll.VADesc(L10,"Median")</f>
        <v>6402.3663661747551</v>
      </c>
      <c r="M11" s="56">
        <f>_xll.VADesc(M10,"Median")</f>
        <v>6620.9241100474192</v>
      </c>
    </row>
    <row r="12" spans="1:16" s="6" customFormat="1">
      <c r="A12" s="7" t="s">
        <v>4</v>
      </c>
      <c r="B12" s="7"/>
      <c r="C12" s="18"/>
      <c r="D12" s="18"/>
      <c r="E12" s="18"/>
      <c r="F12" s="56"/>
      <c r="G12" s="56"/>
      <c r="H12" s="56"/>
      <c r="I12" s="56"/>
      <c r="J12" s="56">
        <f>_xll.VADesc(J10,"Min")</f>
        <v>1528.10904769231</v>
      </c>
      <c r="K12" s="56">
        <f>_xll.VADesc(K10,"Min")</f>
        <v>6097.5396603871804</v>
      </c>
      <c r="L12" s="56">
        <f>_xll.VADesc(L10,"Min")</f>
        <v>6340.8082539856505</v>
      </c>
      <c r="M12" s="56">
        <f>_xll.VADesc(M10,"Min")</f>
        <v>6501.7572883018502</v>
      </c>
    </row>
    <row r="13" spans="1:16" s="45" customFormat="1">
      <c r="A13" s="44" t="s">
        <v>12</v>
      </c>
      <c r="B13" s="44" t="s">
        <v>31</v>
      </c>
      <c r="C13" s="44"/>
      <c r="D13" s="44"/>
      <c r="E13" s="44"/>
      <c r="F13" s="44"/>
      <c r="G13" s="42"/>
      <c r="H13" s="42"/>
      <c r="I13" s="42"/>
      <c r="J13" s="42"/>
      <c r="K13" s="42"/>
      <c r="L13" s="42"/>
      <c r="M13" s="42"/>
    </row>
    <row r="14" spans="1:16" s="14" customFormat="1">
      <c r="A14" s="32" t="s">
        <v>0</v>
      </c>
      <c r="B14" s="32"/>
      <c r="C14" s="33"/>
      <c r="D14" s="33"/>
      <c r="E14" s="33"/>
      <c r="F14" s="20"/>
      <c r="G14" s="20"/>
      <c r="H14" s="20"/>
      <c r="I14" s="20"/>
      <c r="J14" s="20" t="str">
        <f>_xll.VADesc(J16,"SourceCount")</f>
        <v>7</v>
      </c>
      <c r="K14" s="20" t="str">
        <f>_xll.VADesc(K16,"SourceCount")</f>
        <v>10</v>
      </c>
      <c r="L14" s="20" t="str">
        <f>_xll.VADesc(L16,"SourceCount")</f>
        <v>10</v>
      </c>
      <c r="M14" s="20" t="str">
        <f>_xll.VADesc(M16,"SourceCount")</f>
        <v>10</v>
      </c>
    </row>
    <row r="15" spans="1:16" s="15" customFormat="1">
      <c r="A15" s="34" t="s">
        <v>1</v>
      </c>
      <c r="B15" s="34"/>
      <c r="C15" s="35"/>
      <c r="D15" s="35"/>
      <c r="E15" s="35"/>
      <c r="F15" s="21"/>
      <c r="G15" s="21"/>
      <c r="H15" s="21"/>
      <c r="I15" s="21"/>
      <c r="J15" s="21">
        <f>_xll.VADesc(J16,"Max")</f>
        <v>342.19381215922203</v>
      </c>
      <c r="K15" s="21">
        <f>_xll.VADesc(K16,"Max")</f>
        <v>1310.9945690527302</v>
      </c>
      <c r="L15" s="21">
        <f>_xll.VADesc(L16,"Max")</f>
        <v>1401.4735248279701</v>
      </c>
      <c r="M15" s="21">
        <f>_xll.VADesc(M16,"Max")</f>
        <v>1537.46571466705</v>
      </c>
    </row>
    <row r="16" spans="1:16" s="16" customFormat="1">
      <c r="A16" s="36" t="s">
        <v>2</v>
      </c>
      <c r="B16" s="36"/>
      <c r="C16" s="50">
        <f>_xll.VAData($A$6,C$4,$A$13,"VA Actuals","CD")</f>
        <v>330</v>
      </c>
      <c r="D16" s="50">
        <f>_xll.VAData($A$6,D$4,$A$13,"VA Actuals","CD")</f>
        <v>329.7</v>
      </c>
      <c r="E16" s="50">
        <f>_xll.VAData($A$6,E$4,$A$13,"VA Actuals","CD")</f>
        <v>335.8</v>
      </c>
      <c r="F16" s="50">
        <f>_xll.VAData($A$6,F$4,$A$13,"VA Actuals","CD")</f>
        <v>267</v>
      </c>
      <c r="G16" s="50">
        <f>_xll.VAData($A$6,G$4,$A$13,"VA Actuals","CD")</f>
        <v>1262.5</v>
      </c>
      <c r="H16" s="50">
        <f>_xll.VAData($A$6,H$4,$A$13,"VA Actuals","CD")</f>
        <v>315</v>
      </c>
      <c r="I16" s="50">
        <f>_xll.VAData($A$6,I$4,$A$13,"VA Actuals","CD")</f>
        <v>349.1</v>
      </c>
      <c r="J16" s="22">
        <f>_xll.VAData($A$6,J$4,$A$13,"custom")</f>
        <v>334.75195884520002</v>
      </c>
      <c r="K16" s="22">
        <f>_xll.VAData($A$6,K$4,$A$13,"consensus.vaactuals")</f>
        <v>1279.1820861445581</v>
      </c>
      <c r="L16" s="22">
        <f>_xll.VAData($A$6,L$4,$A$13,"consensus.vaactuals")</f>
        <v>1357.983246509702</v>
      </c>
      <c r="M16" s="22">
        <f>_xll.VAData($A$6,M$4,$A$13,"consensus.vaactuals")</f>
        <v>1467.2828313193691</v>
      </c>
    </row>
    <row r="17" spans="1:13" s="15" customFormat="1">
      <c r="A17" s="34" t="s">
        <v>3</v>
      </c>
      <c r="B17" s="34"/>
      <c r="C17" s="35"/>
      <c r="D17" s="35"/>
      <c r="E17" s="35"/>
      <c r="F17" s="21"/>
      <c r="G17" s="21"/>
      <c r="H17" s="21"/>
      <c r="I17" s="21"/>
      <c r="J17" s="21">
        <f>_xll.VADesc(J16,"Median")</f>
        <v>333.64813292232299</v>
      </c>
      <c r="K17" s="21">
        <f>_xll.VADesc(K16,"Median")</f>
        <v>1278.0596656590499</v>
      </c>
      <c r="L17" s="21">
        <f>_xll.VADesc(L16,"Median")</f>
        <v>1359.19565238272</v>
      </c>
      <c r="M17" s="21">
        <f>_xll.VADesc(M16,"Median")</f>
        <v>1462.4874754587549</v>
      </c>
    </row>
    <row r="18" spans="1:13" s="15" customFormat="1">
      <c r="A18" s="34" t="s">
        <v>4</v>
      </c>
      <c r="B18" s="34"/>
      <c r="C18" s="35"/>
      <c r="D18" s="35"/>
      <c r="E18" s="35"/>
      <c r="F18" s="21"/>
      <c r="G18" s="21"/>
      <c r="H18" s="21"/>
      <c r="I18" s="21"/>
      <c r="J18" s="21">
        <f>_xll.VADesc(J16,"Min")</f>
        <v>329.13073334103399</v>
      </c>
      <c r="K18" s="21">
        <f>_xll.VADesc(K16,"Min")</f>
        <v>1251.8414214637598</v>
      </c>
      <c r="L18" s="21">
        <f>_xll.VADesc(L16,"Min")</f>
        <v>1313.8902135094099</v>
      </c>
      <c r="M18" s="21">
        <f>_xll.VADesc(M16,"Min")</f>
        <v>1411.8213534317401</v>
      </c>
    </row>
    <row r="19" spans="1:13" s="43" customFormat="1">
      <c r="A19" s="42" t="s">
        <v>13</v>
      </c>
      <c r="B19" s="42"/>
      <c r="C19" s="42"/>
      <c r="D19" s="42"/>
      <c r="E19" s="42"/>
      <c r="F19" s="42"/>
      <c r="G19" s="42"/>
      <c r="H19" s="42"/>
      <c r="I19" s="42"/>
      <c r="J19" s="42"/>
      <c r="K19" s="42"/>
      <c r="L19" s="42"/>
      <c r="M19" s="42"/>
    </row>
    <row r="20" spans="1:13">
      <c r="A20" s="2" t="s">
        <v>0</v>
      </c>
      <c r="B20" s="2"/>
      <c r="C20" s="23"/>
      <c r="D20" s="23"/>
      <c r="E20" s="23"/>
      <c r="F20" s="23"/>
      <c r="G20" s="23"/>
      <c r="H20" s="23"/>
      <c r="I20" s="23"/>
      <c r="J20" s="23" t="str">
        <f>_xll.VADesc(J22,"SourceCount")</f>
        <v>6</v>
      </c>
      <c r="K20" s="23" t="str">
        <f>_xll.VADesc(K22,"SourceCount")</f>
        <v>8</v>
      </c>
      <c r="L20" s="23" t="str">
        <f>_xll.VADesc(L22,"SourceCount")</f>
        <v>8</v>
      </c>
      <c r="M20" s="23" t="str">
        <f>_xll.VADesc(M22,"SourceCount")</f>
        <v>8</v>
      </c>
    </row>
    <row r="21" spans="1:13" s="6" customFormat="1">
      <c r="A21" s="7" t="s">
        <v>1</v>
      </c>
      <c r="B21" s="7"/>
      <c r="C21" s="24"/>
      <c r="D21" s="24"/>
      <c r="E21" s="24"/>
      <c r="F21" s="24"/>
      <c r="G21" s="24"/>
      <c r="H21" s="24"/>
      <c r="I21" s="24"/>
      <c r="J21" s="24">
        <f>_xll.VADesc(J22,"Max")</f>
        <v>1022.21515585596</v>
      </c>
      <c r="K21" s="24">
        <f>_xll.VADesc(K22,"Max")</f>
        <v>4051.1665074079401</v>
      </c>
      <c r="L21" s="24">
        <f>_xll.VADesc(L22,"Max")</f>
        <v>4134.7904626214195</v>
      </c>
      <c r="M21" s="24">
        <f>_xll.VADesc(M22,"Max")</f>
        <v>4234.5797270045896</v>
      </c>
    </row>
    <row r="22" spans="1:13" s="8" customFormat="1">
      <c r="A22" s="9" t="s">
        <v>2</v>
      </c>
      <c r="B22" s="9"/>
      <c r="C22" s="51">
        <f>_xll.VAData($A$6,C$4,$A$19,"VA Actuals","CD")</f>
        <v>975.9</v>
      </c>
      <c r="D22" s="51">
        <f>_xll.VAData($A$6,D$4,$A$19,"VA Actuals","CD")</f>
        <v>976</v>
      </c>
      <c r="E22" s="51">
        <f>_xll.VAData($A$6,E$4,$A$19,"VA Actuals","CD")</f>
        <v>998.3</v>
      </c>
      <c r="F22" s="51">
        <f>_xll.VAData($A$6,F$4,$A$19,"VA Actuals","CD")</f>
        <v>1013.4</v>
      </c>
      <c r="G22" s="51">
        <f>_xll.VAData($A$6,G$4,$A$19,"VA Actuals","CD")</f>
        <v>3963.7</v>
      </c>
      <c r="H22" s="51">
        <f>_xll.VAData($A$6,H$4,$A$19,"VA Actuals","CD")</f>
        <v>1021</v>
      </c>
      <c r="I22" s="51">
        <f>_xll.VAData($A$6,I$4,$A$19,"VA Actuals","CD")</f>
        <v>972.1</v>
      </c>
      <c r="J22" s="25">
        <f>_xll.VAData($A$6,J$4,$A$19,"custom")</f>
        <v>1014.1935742068</v>
      </c>
      <c r="K22" s="25">
        <f>_xll.VAData($A$6,K$4,$A$19,"consensus.vaactuals")</f>
        <v>4037.6626722631713</v>
      </c>
      <c r="L22" s="25">
        <f>_xll.VAData($A$6,L$4,$A$19,"consensus.vaactuals")</f>
        <v>4116.8176561930786</v>
      </c>
      <c r="M22" s="25">
        <f>_xll.VAData($A$6,M$4,$A$19,"consensus.vaactuals")</f>
        <v>4189.4823074724027</v>
      </c>
    </row>
    <row r="23" spans="1:13" s="6" customFormat="1">
      <c r="A23" s="7" t="s">
        <v>3</v>
      </c>
      <c r="B23" s="7"/>
      <c r="C23" s="24"/>
      <c r="D23" s="24"/>
      <c r="E23" s="24"/>
      <c r="F23" s="24"/>
      <c r="G23" s="24"/>
      <c r="H23" s="24"/>
      <c r="I23" s="24"/>
      <c r="J23" s="24">
        <f>_xll.VADesc(J22,"Median")</f>
        <v>1014.974733237215</v>
      </c>
      <c r="K23" s="24">
        <f>_xll.VADesc(K22,"Median")</f>
        <v>4044.5349292398951</v>
      </c>
      <c r="L23" s="24">
        <f>_xll.VADesc(L22,"Median")</f>
        <v>4127.3244628071197</v>
      </c>
      <c r="M23" s="24">
        <f>_xll.VADesc(M22,"Median")</f>
        <v>4196.42201234205</v>
      </c>
    </row>
    <row r="24" spans="1:13" s="6" customFormat="1">
      <c r="A24" s="7" t="s">
        <v>4</v>
      </c>
      <c r="B24" s="7"/>
      <c r="C24" s="24"/>
      <c r="D24" s="24"/>
      <c r="E24" s="24"/>
      <c r="F24" s="24"/>
      <c r="G24" s="24"/>
      <c r="H24" s="24"/>
      <c r="I24" s="24"/>
      <c r="J24" s="24">
        <f>_xll.VADesc(J22,"Min")</f>
        <v>1001.20154769231</v>
      </c>
      <c r="K24" s="24">
        <f>_xll.VADesc(K22,"Min")</f>
        <v>4000.6426000000001</v>
      </c>
      <c r="L24" s="24">
        <f>_xll.VADesc(L22,"Min")</f>
        <v>4060.3309330000002</v>
      </c>
      <c r="M24" s="24">
        <f>_xll.VADesc(M22,"Min")</f>
        <v>4117.5441416949998</v>
      </c>
    </row>
    <row r="25" spans="1:13" s="43" customFormat="1">
      <c r="A25" s="42" t="s">
        <v>32</v>
      </c>
      <c r="B25" s="42"/>
      <c r="C25" s="42"/>
      <c r="D25" s="42"/>
      <c r="E25" s="42"/>
      <c r="F25" s="42"/>
      <c r="G25" s="42"/>
      <c r="H25" s="42"/>
      <c r="I25" s="42"/>
      <c r="J25" s="42"/>
      <c r="K25" s="42"/>
      <c r="L25" s="42"/>
      <c r="M25" s="42"/>
    </row>
    <row r="26" spans="1:13">
      <c r="A26" s="2" t="s">
        <v>0</v>
      </c>
      <c r="B26" s="2"/>
      <c r="C26" s="23"/>
      <c r="D26" s="23"/>
      <c r="E26" s="23"/>
      <c r="F26" s="23"/>
      <c r="G26" s="23"/>
      <c r="H26" s="23"/>
      <c r="I26" s="23"/>
      <c r="J26" s="23" t="str">
        <f>_xll.VADesc(J28,"SourceCount")</f>
        <v>4</v>
      </c>
      <c r="K26" s="23" t="str">
        <f>_xll.VADesc(K28,"SourceCount")</f>
        <v>4</v>
      </c>
      <c r="L26" s="23" t="str">
        <f>_xll.VADesc(L28,"SourceCount")</f>
        <v>3</v>
      </c>
      <c r="M26" s="23" t="str">
        <f>_xll.VADesc(M28,"SourceCount")</f>
        <v>3</v>
      </c>
    </row>
    <row r="27" spans="1:13" s="6" customFormat="1">
      <c r="A27" s="7" t="s">
        <v>1</v>
      </c>
      <c r="B27" s="7"/>
      <c r="C27" s="24"/>
      <c r="D27" s="24"/>
      <c r="E27" s="24"/>
      <c r="F27" s="24"/>
      <c r="G27" s="24"/>
      <c r="H27" s="24"/>
      <c r="I27" s="24"/>
      <c r="J27" s="24">
        <f>_xll.VADesc(J28,"Max")</f>
        <v>828.94399999999996</v>
      </c>
      <c r="K27" s="24">
        <f>_xll.VADesc(K28,"Max")</f>
        <v>3230.2937794172303</v>
      </c>
      <c r="L27" s="24">
        <f>_xll.VADesc(L28,"Max")</f>
        <v>3290.1884322451701</v>
      </c>
      <c r="M27" s="24">
        <f>_xll.VADesc(M28,"Max")</f>
        <v>3350.9810179599599</v>
      </c>
    </row>
    <row r="28" spans="1:13" s="8" customFormat="1">
      <c r="A28" s="9" t="s">
        <v>2</v>
      </c>
      <c r="B28" s="9"/>
      <c r="C28" s="9">
        <f>_xll.VAData($A$6,C$4,$A$25,"consensus.vaactuals")</f>
        <v>789.1</v>
      </c>
      <c r="D28" s="9">
        <f>_xll.VAData($A$6,D$4,$A$25,"consensus.vaactuals")</f>
        <v>792.8</v>
      </c>
      <c r="E28" s="9">
        <f>_xll.VAData($A$6,E$4,$A$25,"consensus.vaactuals")</f>
        <v>804.8</v>
      </c>
      <c r="F28" s="9">
        <f>_xll.VAData($A$6,F$4,$A$25,"consensus.vaactuals")</f>
        <v>788.7</v>
      </c>
      <c r="G28" s="9">
        <f>_xll.VAData($A$6,G$4,$A$25,"consensus.vaactuals")</f>
        <v>3175.4</v>
      </c>
      <c r="H28" s="51">
        <f>_xll.VAData($A$6,H$4,$A$25,"consensus.vaactuals")</f>
        <v>788.9</v>
      </c>
      <c r="I28" s="51">
        <f>_xll.VAData($A$6,I$4,$A$25,"consensus.vaactuals")</f>
        <v>795.7</v>
      </c>
      <c r="J28" s="9">
        <f>_xll.VAData($A$6,J$4,$A$25,"custom")</f>
        <v>823.49560572769997</v>
      </c>
      <c r="K28" s="9">
        <f>_xll.VAData($A$6,K$4,$A$25,"consensus.vaactuals")</f>
        <v>3222.6588617671164</v>
      </c>
      <c r="L28" s="9">
        <f>_xll.VAData($A$6,L$4,$A$25,"consensus.vaactuals")</f>
        <v>3284.1211591645865</v>
      </c>
      <c r="M28" s="9">
        <f>_xll.VAData($A$6,M$4,$A$25,"consensus.vaactuals")</f>
        <v>3345.5211133881867</v>
      </c>
    </row>
    <row r="29" spans="1:13" s="6" customFormat="1">
      <c r="A29" s="7" t="s">
        <v>3</v>
      </c>
      <c r="B29" s="7"/>
      <c r="C29" s="24"/>
      <c r="D29" s="24"/>
      <c r="E29" s="24"/>
      <c r="F29" s="24"/>
      <c r="G29" s="24"/>
      <c r="H29" s="24"/>
      <c r="I29" s="24"/>
      <c r="J29" s="24">
        <f>_xll.VADesc(J28,"Median")</f>
        <v>823.83093760917052</v>
      </c>
      <c r="K29" s="24">
        <f>_xll.VADesc(K28,"Median")</f>
        <v>3224.6646536320277</v>
      </c>
      <c r="L29" s="24">
        <f>_xll.VADesc(L28,"Median")</f>
        <v>3282.5661102310701</v>
      </c>
      <c r="M29" s="24">
        <f>_xll.VADesc(M28,"Median")</f>
        <v>3343.8560943313601</v>
      </c>
    </row>
    <row r="30" spans="1:13" s="6" customFormat="1">
      <c r="A30" s="7" t="s">
        <v>4</v>
      </c>
      <c r="B30" s="7"/>
      <c r="C30" s="24"/>
      <c r="D30" s="24"/>
      <c r="E30" s="24"/>
      <c r="F30" s="24"/>
      <c r="G30" s="24"/>
      <c r="H30" s="24"/>
      <c r="I30" s="24"/>
      <c r="J30" s="24">
        <f>_xll.VADesc(J28,"Min")</f>
        <v>817.37654769230789</v>
      </c>
      <c r="K30" s="24">
        <f>_xll.VADesc(K28,"Min")</f>
        <v>3211.0123603871798</v>
      </c>
      <c r="L30" s="24">
        <f>_xll.VADesc(L28,"Min")</f>
        <v>3279.6089350175198</v>
      </c>
      <c r="M30" s="24">
        <f>_xll.VADesc(M28,"Min")</f>
        <v>3341.7262278732401</v>
      </c>
    </row>
    <row r="31" spans="1:13" s="43" customFormat="1">
      <c r="A31" s="42" t="s">
        <v>14</v>
      </c>
      <c r="B31" s="42"/>
      <c r="C31" s="42"/>
      <c r="D31" s="42"/>
      <c r="E31" s="42"/>
      <c r="F31" s="42"/>
      <c r="G31" s="42"/>
      <c r="H31" s="42"/>
      <c r="I31" s="42"/>
      <c r="J31" s="42"/>
      <c r="K31" s="42"/>
      <c r="L31" s="42"/>
      <c r="M31" s="42"/>
    </row>
    <row r="32" spans="1:13">
      <c r="A32" s="2" t="s">
        <v>0</v>
      </c>
      <c r="B32" s="2"/>
      <c r="C32" s="23"/>
      <c r="D32" s="23"/>
      <c r="E32" s="23"/>
      <c r="F32" s="23"/>
      <c r="G32" s="23"/>
      <c r="H32" s="23"/>
      <c r="I32" s="23"/>
      <c r="J32" s="23" t="str">
        <f>_xll.VADesc(J34,"SourceCount")</f>
        <v>4</v>
      </c>
      <c r="K32" s="23" t="str">
        <f>_xll.VADesc(K34,"SourceCount")</f>
        <v>7</v>
      </c>
      <c r="L32" s="23" t="str">
        <f>_xll.VADesc(L34,"SourceCount")</f>
        <v>7</v>
      </c>
      <c r="M32" s="23" t="str">
        <f>_xll.VADesc(M34,"SourceCount")</f>
        <v>7</v>
      </c>
    </row>
    <row r="33" spans="1:13" s="6" customFormat="1">
      <c r="A33" s="7" t="s">
        <v>1</v>
      </c>
      <c r="B33" s="7"/>
      <c r="C33" s="24"/>
      <c r="D33" s="24"/>
      <c r="E33" s="24"/>
      <c r="F33" s="24"/>
      <c r="G33" s="24"/>
      <c r="H33" s="24"/>
      <c r="I33" s="24"/>
      <c r="J33" s="24">
        <f>_xll.VADesc(J34,"Max")</f>
        <v>168.50842324502798</v>
      </c>
      <c r="K33" s="24">
        <f>_xll.VADesc(K34,"Max")</f>
        <v>658.56477437182696</v>
      </c>
      <c r="L33" s="24">
        <f>_xll.VADesc(L34,"Max")</f>
        <v>722.44251853855008</v>
      </c>
      <c r="M33" s="24">
        <f>_xll.VADesc(M34,"Max")</f>
        <v>753.44350225087999</v>
      </c>
    </row>
    <row r="34" spans="1:13" s="8" customFormat="1">
      <c r="A34" s="9" t="s">
        <v>2</v>
      </c>
      <c r="B34" s="9"/>
      <c r="C34" s="51">
        <f>_xll.VAData($A$6,C$4,$A$31,"VA Actuals","CD")</f>
        <v>187.1</v>
      </c>
      <c r="D34" s="51">
        <f>_xll.VAData($A$6,D$4,$A$31,"VA Actuals","CD")</f>
        <v>181.1</v>
      </c>
      <c r="E34" s="51">
        <f>_xll.VAData($A$6,E$4,$A$31,"VA Actuals","CD")</f>
        <v>180.8</v>
      </c>
      <c r="F34" s="51">
        <f>_xll.VAData($A$6,F$4,$A$31,"VA Actuals","CD")</f>
        <v>144.30000000000001</v>
      </c>
      <c r="G34" s="51">
        <f>_xll.VAData($A$6,G$4,$A$31,"VA Actuals","CD")</f>
        <v>693.3</v>
      </c>
      <c r="H34" s="51">
        <f>_xll.VAData($A$6,H$4,$A$31,"VA Actuals","CD")</f>
        <v>182.1</v>
      </c>
      <c r="I34" s="51">
        <f>_xll.VAData($A$6,I$4,$A$31,"VA Actuals","CD")</f>
        <v>169.9</v>
      </c>
      <c r="J34" s="25">
        <f>_xll.VAData($A$6,J$4,$A$31,"custom")</f>
        <v>166.7810501255</v>
      </c>
      <c r="K34" s="25">
        <f>_xll.VAData($A$6,K$4,$A$31,"consensus.vaactuals")</f>
        <v>651.11224037157672</v>
      </c>
      <c r="L34" s="25">
        <f>_xll.VAData($A$6,L$4,$A$31,"consensus.vaactuals")</f>
        <v>680.35842255633304</v>
      </c>
      <c r="M34" s="25">
        <f>_xll.VAData($A$6,M$4,$A$31,"consensus.vaactuals")</f>
        <v>713.68124812299448</v>
      </c>
    </row>
    <row r="35" spans="1:13" s="6" customFormat="1">
      <c r="A35" s="7" t="s">
        <v>3</v>
      </c>
      <c r="B35" s="7"/>
      <c r="C35" s="24"/>
      <c r="D35" s="24"/>
      <c r="E35" s="24"/>
      <c r="F35" s="24"/>
      <c r="G35" s="24"/>
      <c r="H35" s="24"/>
      <c r="I35" s="24"/>
      <c r="J35" s="24">
        <f>_xll.VADesc(J34,"Median")</f>
        <v>167.20936171768702</v>
      </c>
      <c r="K35" s="24">
        <f>_xll.VADesc(K34,"Median")</f>
        <v>652.02272219434201</v>
      </c>
      <c r="L35" s="24">
        <f>_xll.VADesc(L34,"Median")</f>
        <v>683.14094173934802</v>
      </c>
      <c r="M35" s="24">
        <f>_xll.VADesc(M34,"Median")</f>
        <v>732.63607689327603</v>
      </c>
    </row>
    <row r="36" spans="1:13" s="6" customFormat="1">
      <c r="A36" s="7" t="s">
        <v>4</v>
      </c>
      <c r="B36" s="7"/>
      <c r="C36" s="24"/>
      <c r="D36" s="24"/>
      <c r="E36" s="24"/>
      <c r="F36" s="24"/>
      <c r="G36" s="24"/>
      <c r="H36" s="24"/>
      <c r="I36" s="24"/>
      <c r="J36" s="24">
        <f>_xll.VADesc(J34,"Min")</f>
        <v>164.19705382153799</v>
      </c>
      <c r="K36" s="24">
        <f>_xll.VADesc(K34,"Min")</f>
        <v>633.92914476912699</v>
      </c>
      <c r="L36" s="24">
        <f>_xll.VADesc(L34,"Min")</f>
        <v>646.52202495762003</v>
      </c>
      <c r="M36" s="24">
        <f>_xll.VADesc(M34,"Min")</f>
        <v>640.31909808519401</v>
      </c>
    </row>
    <row r="37" spans="1:13" s="43" customFormat="1">
      <c r="A37" s="42" t="s">
        <v>15</v>
      </c>
      <c r="B37" s="42"/>
      <c r="C37" s="42"/>
      <c r="D37" s="42"/>
      <c r="E37" s="42"/>
      <c r="F37" s="42"/>
      <c r="G37" s="42"/>
      <c r="H37" s="42"/>
      <c r="I37" s="42"/>
      <c r="J37" s="42"/>
      <c r="K37" s="42"/>
      <c r="L37" s="42"/>
      <c r="M37" s="42"/>
    </row>
    <row r="38" spans="1:13">
      <c r="A38" s="2" t="s">
        <v>0</v>
      </c>
      <c r="B38" s="2"/>
      <c r="C38" s="23"/>
      <c r="D38" s="23"/>
      <c r="E38" s="23"/>
      <c r="F38" s="23"/>
      <c r="G38" s="23"/>
      <c r="H38" s="23"/>
      <c r="I38" s="23"/>
      <c r="J38" s="23" t="str">
        <f>_xll.VADesc(J40,"SourceCount")</f>
        <v>6</v>
      </c>
      <c r="K38" s="23" t="str">
        <f>_xll.VADesc(K40,"SourceCount")</f>
        <v>8</v>
      </c>
      <c r="L38" s="23" t="str">
        <f>_xll.VADesc(L40,"SourceCount")</f>
        <v>8</v>
      </c>
      <c r="M38" s="23" t="str">
        <f>_xll.VADesc(M40,"SourceCount")</f>
        <v>8</v>
      </c>
    </row>
    <row r="39" spans="1:13" s="6" customFormat="1">
      <c r="A39" s="7" t="s">
        <v>1</v>
      </c>
      <c r="B39" s="7"/>
      <c r="C39" s="24"/>
      <c r="D39" s="24"/>
      <c r="E39" s="24"/>
      <c r="F39" s="24"/>
      <c r="G39" s="24"/>
      <c r="H39" s="24"/>
      <c r="I39" s="24"/>
      <c r="J39" s="24">
        <f>_xll.VADesc(J40,"Max")</f>
        <v>146.697</v>
      </c>
      <c r="K39" s="24">
        <f>_xll.VADesc(K40,"Max")</f>
        <v>584.58399999999995</v>
      </c>
      <c r="L39" s="24">
        <f>_xll.VADesc(L40,"Max")</f>
        <v>643.39279999999997</v>
      </c>
      <c r="M39" s="24">
        <f>_xll.VADesc(M40,"Max")</f>
        <v>699.45862964062496</v>
      </c>
    </row>
    <row r="40" spans="1:13" s="8" customFormat="1">
      <c r="A40" s="9" t="s">
        <v>2</v>
      </c>
      <c r="B40" s="9"/>
      <c r="C40" s="51">
        <f>_xll.VAData($A$6,C$4,$A$37,"VA Actuals","CD")</f>
        <v>128.6</v>
      </c>
      <c r="D40" s="51">
        <f>_xll.VAData($A$6,D$4,$A$37,"VA Actuals","CD")</f>
        <v>133.5</v>
      </c>
      <c r="E40" s="51">
        <f>_xll.VAData($A$6,E$4,$A$37,"VA Actuals","CD")</f>
        <v>137.1</v>
      </c>
      <c r="F40" s="51">
        <f>_xll.VAData($A$6,F$4,$A$37,"VA Actuals","CD")</f>
        <v>144.19999999999999</v>
      </c>
      <c r="G40" s="51">
        <f>_xll.VAData($A$6,G$4,$A$37,"VA Actuals","CD")</f>
        <v>543.4</v>
      </c>
      <c r="H40" s="51">
        <f>_xll.VAData($A$6,H$4,$A$37,"VA Actuals","CD")</f>
        <v>136.1</v>
      </c>
      <c r="I40" s="51">
        <f>_xll.VAData($A$6,I$4,$A$37,"VA Actuals","CD")</f>
        <v>134.69999999999999</v>
      </c>
      <c r="J40" s="25">
        <f>_xll.VAData($A$6,J$4,$A$37,"custom")</f>
        <v>143.33812499999999</v>
      </c>
      <c r="K40" s="25">
        <f>_xll.VAData($A$6,K$4,$A$37,"consensus.vaactuals")</f>
        <v>570.99015078125001</v>
      </c>
      <c r="L40" s="25">
        <f>_xll.VAData($A$6,L$4,$A$37,"consensus.vaactuals")</f>
        <v>618.98214538281252</v>
      </c>
      <c r="M40" s="25">
        <f>_xll.VAData($A$6,M$4,$A$37,"consensus.vaactuals")</f>
        <v>659.88894755997399</v>
      </c>
    </row>
    <row r="41" spans="1:13" s="6" customFormat="1">
      <c r="A41" s="7" t="s">
        <v>3</v>
      </c>
      <c r="B41" s="7"/>
      <c r="C41" s="24"/>
      <c r="D41" s="24"/>
      <c r="E41" s="24"/>
      <c r="F41" s="24"/>
      <c r="G41" s="24"/>
      <c r="H41" s="24"/>
      <c r="I41" s="24"/>
      <c r="J41" s="24">
        <f>_xll.VADesc(J40,"Median")</f>
        <v>141.97212500000001</v>
      </c>
      <c r="K41" s="24">
        <f>_xll.VADesc(K40,"Median")</f>
        <v>570.32759999999996</v>
      </c>
      <c r="L41" s="24">
        <f>_xll.VADesc(L40,"Median")</f>
        <v>625.55067199999996</v>
      </c>
      <c r="M41" s="24">
        <f>_xll.VADesc(M40,"Median")</f>
        <v>670.3865953333335</v>
      </c>
    </row>
    <row r="42" spans="1:13" s="6" customFormat="1">
      <c r="A42" s="7" t="s">
        <v>4</v>
      </c>
      <c r="B42" s="7"/>
      <c r="C42" s="24"/>
      <c r="D42" s="24"/>
      <c r="E42" s="24"/>
      <c r="F42" s="24"/>
      <c r="G42" s="24"/>
      <c r="H42" s="24"/>
      <c r="I42" s="24"/>
      <c r="J42" s="24">
        <f>_xll.VADesc(J40,"Min")</f>
        <v>141.21299999999999</v>
      </c>
      <c r="K42" s="24">
        <f>_xll.VADesc(K40,"Min")</f>
        <v>560.82740000000001</v>
      </c>
      <c r="L42" s="24">
        <f>_xll.VADesc(L40,"Min")</f>
        <v>575.56978749999996</v>
      </c>
      <c r="M42" s="24">
        <f>_xll.VADesc(M40,"Min")</f>
        <v>589.95903218750004</v>
      </c>
    </row>
    <row r="43" spans="1:13" s="43" customFormat="1">
      <c r="A43" s="42" t="s">
        <v>16</v>
      </c>
      <c r="B43" s="42"/>
      <c r="C43" s="42"/>
      <c r="D43" s="42"/>
      <c r="E43" s="42"/>
      <c r="F43" s="42"/>
      <c r="G43" s="42"/>
      <c r="H43" s="42"/>
      <c r="I43" s="42"/>
      <c r="J43" s="42"/>
      <c r="K43" s="42"/>
      <c r="L43" s="42"/>
      <c r="M43" s="42"/>
    </row>
    <row r="44" spans="1:13">
      <c r="A44" s="2" t="s">
        <v>0</v>
      </c>
      <c r="B44" s="2"/>
      <c r="C44" s="23"/>
      <c r="D44" s="23"/>
      <c r="E44" s="23"/>
      <c r="F44" s="23"/>
      <c r="G44" s="23"/>
      <c r="H44" s="23"/>
      <c r="I44" s="23"/>
      <c r="J44" s="23" t="str">
        <f>_xll.VADesc(J46,"SourceCount")</f>
        <v>4</v>
      </c>
      <c r="K44" s="23" t="str">
        <f>_xll.VADesc(K46,"SourceCount")</f>
        <v>7</v>
      </c>
      <c r="L44" s="23" t="str">
        <f>_xll.VADesc(L46,"SourceCount")</f>
        <v>7</v>
      </c>
      <c r="M44" s="23" t="str">
        <f>_xll.VADesc(M46,"SourceCount")</f>
        <v>7</v>
      </c>
    </row>
    <row r="45" spans="1:13" s="6" customFormat="1">
      <c r="A45" s="7" t="s">
        <v>1</v>
      </c>
      <c r="B45" s="7"/>
      <c r="C45" s="24"/>
      <c r="D45" s="24"/>
      <c r="E45" s="24"/>
      <c r="F45" s="24"/>
      <c r="G45" s="24"/>
      <c r="H45" s="24"/>
      <c r="I45" s="24"/>
      <c r="J45" s="24">
        <f>_xll.VADesc(J46,"Max")</f>
        <v>40.4665885</v>
      </c>
      <c r="K45" s="24">
        <f>_xll.VADesc(K46,"Max")</f>
        <v>165.96240677966099</v>
      </c>
      <c r="L45" s="24">
        <f>_xll.VADesc(L46,"Max")</f>
        <v>189.48547267199999</v>
      </c>
      <c r="M45" s="24">
        <f>_xll.VADesc(M46,"Max")</f>
        <v>217.98226688</v>
      </c>
    </row>
    <row r="46" spans="1:13" s="8" customFormat="1">
      <c r="A46" s="9" t="s">
        <v>2</v>
      </c>
      <c r="B46" s="9"/>
      <c r="C46" s="51">
        <f>_xll.VAData($A$6,C$4,$A$43,"VA Actuals","CD")</f>
        <v>36.200000000000003</v>
      </c>
      <c r="D46" s="51">
        <f>_xll.VAData($A$6,D$4,$A$43,"VA Actuals","CD")</f>
        <v>38.700000000000003</v>
      </c>
      <c r="E46" s="51">
        <f>_xll.VAData($A$6,E$4,$A$43,"VA Actuals","CD")</f>
        <v>37.299999999999997</v>
      </c>
      <c r="F46" s="51">
        <f>_xll.VAData($A$6,F$4,$A$43,"VA Actuals","CD")</f>
        <v>42.1</v>
      </c>
      <c r="G46" s="51">
        <f>_xll.VAData($A$6,G$4,$A$43,"VA Actuals","CD")</f>
        <v>155.6</v>
      </c>
      <c r="H46" s="51">
        <f>_xll.VAData($A$6,H$4,$A$43,"VA Actuals","CD")</f>
        <v>34.799999999999997</v>
      </c>
      <c r="I46" s="51">
        <f>_xll.VAData($A$6,I$4,$A$43,"VA Actuals","CD")</f>
        <v>42.4</v>
      </c>
      <c r="J46" s="25">
        <f>_xll.VAData($A$6,J$4,$A$43,"custom")</f>
        <v>39.506641125000002</v>
      </c>
      <c r="K46" s="25">
        <f>_xll.VAData($A$6,K$4,$A$43,"consensus.vaactuals")</f>
        <v>158.74923226892301</v>
      </c>
      <c r="L46" s="25">
        <f>_xll.VAData($A$6,L$4,$A$43,"consensus.vaactuals")</f>
        <v>176.73094266992615</v>
      </c>
      <c r="M46" s="25">
        <f>_xll.VAData($A$6,M$4,$A$43,"consensus.vaactuals")</f>
        <v>195.53055926026084</v>
      </c>
    </row>
    <row r="47" spans="1:13" s="6" customFormat="1">
      <c r="A47" s="7" t="s">
        <v>3</v>
      </c>
      <c r="B47" s="7"/>
      <c r="C47" s="24"/>
      <c r="D47" s="24"/>
      <c r="E47" s="24"/>
      <c r="F47" s="24"/>
      <c r="G47" s="24"/>
      <c r="H47" s="24"/>
      <c r="I47" s="24"/>
      <c r="J47" s="24">
        <f>_xll.VADesc(J46,"Median")</f>
        <v>39.779988000000003</v>
      </c>
      <c r="K47" s="24">
        <f>_xll.VADesc(K46,"Median")</f>
        <v>159.40629799999999</v>
      </c>
      <c r="L47" s="24">
        <f>_xll.VADesc(L46,"Median")</f>
        <v>177.13089719999999</v>
      </c>
      <c r="M47" s="24">
        <f>_xll.VADesc(M46,"Median")</f>
        <v>198.01369771200001</v>
      </c>
    </row>
    <row r="48" spans="1:13" s="6" customFormat="1">
      <c r="A48" s="7" t="s">
        <v>4</v>
      </c>
      <c r="B48" s="7"/>
      <c r="C48" s="24"/>
      <c r="D48" s="24"/>
      <c r="E48" s="24"/>
      <c r="F48" s="24"/>
      <c r="G48" s="24"/>
      <c r="H48" s="24"/>
      <c r="I48" s="24"/>
      <c r="J48" s="24">
        <f>_xll.VADesc(J46,"Min")</f>
        <v>38</v>
      </c>
      <c r="K48" s="24">
        <f>_xll.VADesc(K46,"Min")</f>
        <v>150.533784</v>
      </c>
      <c r="L48" s="24">
        <f>_xll.VADesc(L46,"Min")</f>
        <v>166.64791500000001</v>
      </c>
      <c r="M48" s="24">
        <f>_xll.VADesc(M46,"Min")</f>
        <v>172.40361287499999</v>
      </c>
    </row>
    <row r="49" spans="1:13" s="43" customFormat="1">
      <c r="A49" s="42" t="s">
        <v>17</v>
      </c>
      <c r="B49" s="42"/>
      <c r="C49" s="42"/>
      <c r="D49" s="42"/>
      <c r="E49" s="42"/>
      <c r="F49" s="42"/>
      <c r="G49" s="42"/>
      <c r="H49" s="42"/>
      <c r="I49" s="42"/>
      <c r="J49" s="42"/>
      <c r="K49" s="42"/>
      <c r="L49" s="42"/>
      <c r="M49" s="42"/>
    </row>
    <row r="50" spans="1:13">
      <c r="A50" s="2" t="s">
        <v>0</v>
      </c>
      <c r="B50" s="2"/>
      <c r="C50" s="23"/>
      <c r="D50" s="23"/>
      <c r="E50" s="23"/>
      <c r="F50" s="23"/>
      <c r="G50" s="23"/>
      <c r="H50" s="23"/>
      <c r="I50" s="23"/>
      <c r="J50" s="23" t="str">
        <f>_xll.VADesc(J52,"SourceCount")</f>
        <v>5</v>
      </c>
      <c r="K50" s="23" t="str">
        <f>_xll.VADesc(K52,"SourceCount")</f>
        <v>8</v>
      </c>
      <c r="L50" s="23" t="str">
        <f>_xll.VADesc(L52,"SourceCount")</f>
        <v>8</v>
      </c>
      <c r="M50" s="23" t="str">
        <f>_xll.VADesc(M52,"SourceCount")</f>
        <v>8</v>
      </c>
    </row>
    <row r="51" spans="1:13" s="6" customFormat="1">
      <c r="A51" s="7" t="s">
        <v>1</v>
      </c>
      <c r="B51" s="7"/>
      <c r="C51" s="24"/>
      <c r="D51" s="24"/>
      <c r="E51" s="24"/>
      <c r="F51" s="24"/>
      <c r="G51" s="24"/>
      <c r="H51" s="24"/>
      <c r="I51" s="24"/>
      <c r="J51" s="24">
        <f>_xll.VADesc(J52,"Max")</f>
        <v>73.830195599022005</v>
      </c>
      <c r="K51" s="24">
        <f>_xll.VADesc(K52,"Max")</f>
        <v>295.96599022004904</v>
      </c>
      <c r="L51" s="24">
        <f>_xll.VADesc(L52,"Max")</f>
        <v>306.94513370196495</v>
      </c>
      <c r="M51" s="24">
        <f>_xll.VADesc(M52,"Max")</f>
        <v>314.79721817734099</v>
      </c>
    </row>
    <row r="52" spans="1:13" s="8" customFormat="1">
      <c r="A52" s="9" t="s">
        <v>2</v>
      </c>
      <c r="B52" s="9"/>
      <c r="C52" s="28">
        <f>_xll.VAData($A$6,C$4,$A$49,"VA Actuals","CD")</f>
        <v>71.599999999999994</v>
      </c>
      <c r="D52" s="28">
        <f>_xll.VAData($A$6,D$4,$A$49,"VA Actuals","CD")</f>
        <v>71</v>
      </c>
      <c r="E52" s="28">
        <f>_xll.VAData($A$6,E$4,$A$49,"VA Actuals","CD")</f>
        <v>69</v>
      </c>
      <c r="F52" s="28">
        <f>_xll.VAData($A$6,F$4,$A$49,"VA Actuals","CD")</f>
        <v>77</v>
      </c>
      <c r="G52" s="28">
        <f>_xll.VAData($A$6,G$4,$A$49,"VA Actuals","CD")</f>
        <v>288.60000000000002</v>
      </c>
      <c r="H52" s="28">
        <f>_xll.VAData($A$6,H$4,$A$49,"VA Actuals","CD")</f>
        <v>70</v>
      </c>
      <c r="I52" s="28">
        <f>_xll.VAData($A$6,I$4,$A$49,"VA Actuals","CD")</f>
        <v>71</v>
      </c>
      <c r="J52" s="9">
        <f>_xll.VAData($A$6,J$4,$A$49,"custom")</f>
        <v>70.924976850600004</v>
      </c>
      <c r="K52" s="9">
        <f>_xll.VAData($A$6,K$4,$A$49,"consensus.vaactuals")</f>
        <v>290.95712681241503</v>
      </c>
      <c r="L52" s="9">
        <f>_xll.VAData($A$6,L$4,$A$49,"consensus.vaactuals")</f>
        <v>297.61488703734898</v>
      </c>
      <c r="M52" s="9">
        <f>_xll.VAData($A$6,M$4,$A$49,"consensus.vaactuals")</f>
        <v>302.19793878389777</v>
      </c>
    </row>
    <row r="53" spans="1:13" s="6" customFormat="1">
      <c r="A53" s="7" t="s">
        <v>3</v>
      </c>
      <c r="B53" s="7"/>
      <c r="C53" s="24"/>
      <c r="D53" s="24"/>
      <c r="E53" s="24"/>
      <c r="F53" s="24"/>
      <c r="G53" s="24"/>
      <c r="H53" s="24"/>
      <c r="I53" s="24"/>
      <c r="J53" s="24">
        <f>_xll.VADesc(J52,"Median")</f>
        <v>70.431473139872196</v>
      </c>
      <c r="K53" s="24">
        <f>_xll.VADesc(K52,"Median")</f>
        <v>291.04370479708803</v>
      </c>
      <c r="L53" s="24">
        <f>_xll.VADesc(L52,"Median")</f>
        <v>298.60118921717049</v>
      </c>
      <c r="M53" s="24">
        <f>_xll.VADesc(M52,"Median")</f>
        <v>302.30031160593552</v>
      </c>
    </row>
    <row r="54" spans="1:13" s="6" customFormat="1">
      <c r="A54" s="7" t="s">
        <v>4</v>
      </c>
      <c r="B54" s="7"/>
      <c r="C54" s="24"/>
      <c r="D54" s="24"/>
      <c r="E54" s="24"/>
      <c r="F54" s="24"/>
      <c r="G54" s="24"/>
      <c r="H54" s="24"/>
      <c r="I54" s="24"/>
      <c r="J54" s="24">
        <f>_xll.VADesc(J52,"Min")</f>
        <v>68.241</v>
      </c>
      <c r="K54" s="24">
        <f>_xll.VADesc(K52,"Min")</f>
        <v>285.32599960861097</v>
      </c>
      <c r="L54" s="24">
        <f>_xll.VADesc(L52,"Min")</f>
        <v>281.76339831358098</v>
      </c>
      <c r="M54" s="24">
        <f>_xll.VADesc(M52,"Min")</f>
        <v>280.12257803903503</v>
      </c>
    </row>
    <row r="55" spans="1:13" s="43" customFormat="1">
      <c r="A55" s="42" t="s">
        <v>40</v>
      </c>
      <c r="B55" s="44" t="s">
        <v>31</v>
      </c>
      <c r="C55" s="42"/>
      <c r="D55" s="42"/>
      <c r="E55" s="42"/>
      <c r="F55" s="42"/>
      <c r="G55" s="42"/>
      <c r="H55" s="42"/>
      <c r="I55" s="42"/>
      <c r="J55" s="42"/>
      <c r="K55" s="42"/>
      <c r="L55" s="42"/>
      <c r="M55" s="42"/>
    </row>
    <row r="56" spans="1:13">
      <c r="A56" s="2" t="s">
        <v>0</v>
      </c>
      <c r="B56" s="2"/>
      <c r="C56" s="23"/>
      <c r="D56" s="23"/>
      <c r="E56" s="23"/>
      <c r="F56" s="23"/>
      <c r="G56" s="23"/>
      <c r="H56" s="23"/>
      <c r="I56" s="23"/>
      <c r="J56" s="23" t="str">
        <f>_xll.VADesc(J58,"SourceCount")</f>
        <v>4</v>
      </c>
      <c r="K56" s="23" t="str">
        <f>_xll.VADesc(K58,"SourceCount")</f>
        <v>7</v>
      </c>
      <c r="L56" s="23" t="str">
        <f>_xll.VADesc(L58,"SourceCount")</f>
        <v>7</v>
      </c>
      <c r="M56" s="23" t="str">
        <f>_xll.VADesc(M58,"SourceCount")</f>
        <v>7</v>
      </c>
    </row>
    <row r="57" spans="1:13" s="6" customFormat="1">
      <c r="A57" s="7" t="s">
        <v>1</v>
      </c>
      <c r="B57" s="7"/>
      <c r="C57" s="24"/>
      <c r="D57" s="24"/>
      <c r="E57" s="24"/>
      <c r="F57" s="24"/>
      <c r="G57" s="24"/>
      <c r="H57" s="24"/>
      <c r="I57" s="24"/>
      <c r="J57" s="24">
        <f>_xll.VADesc(J58,"Max")</f>
        <v>29.966699999999999</v>
      </c>
      <c r="K57" s="24">
        <f>_xll.VADesc(K58,"Max")</f>
        <v>111.277139847358</v>
      </c>
      <c r="L57" s="24">
        <f>_xll.VADesc(L58,"Max")</f>
        <v>125.279512573202</v>
      </c>
      <c r="M57" s="24">
        <f>_xll.VADesc(M58,"Max")</f>
        <v>125.37905548277301</v>
      </c>
    </row>
    <row r="58" spans="1:13" s="8" customFormat="1">
      <c r="A58" s="9" t="s">
        <v>2</v>
      </c>
      <c r="B58" s="9"/>
      <c r="C58" s="28">
        <f>_xll.VAData($A$6,C$4,$A$55,"VA Actuals","CD")</f>
        <v>23.2</v>
      </c>
      <c r="D58" s="28">
        <f>_xll.VAData($A$6,D$4,$A$55,"VA Actuals","CD")</f>
        <v>29.8</v>
      </c>
      <c r="E58" s="28">
        <f>_xll.VAData($A$6,E$4,$A$55,"VA Actuals","CD")</f>
        <v>29.6</v>
      </c>
      <c r="F58" s="28">
        <f>_xll.VAData($A$6,F$4,$A$55,"VA Actuals","CD")</f>
        <v>21.4</v>
      </c>
      <c r="G58" s="28">
        <f>_xll.VAData($A$6,G$4,$A$55,"VA Actuals","CD")</f>
        <v>118.8</v>
      </c>
      <c r="H58" s="28">
        <f>_xll.VAData($A$6,H$4,$A$55,"VA Actuals","CD")</f>
        <v>15.6</v>
      </c>
      <c r="I58" s="28">
        <f>_xll.VAData($A$6,I$4,$A$55,"VA Actuals","CD")</f>
        <v>27.7</v>
      </c>
      <c r="J58" s="9">
        <f>_xll.VAData($A$6,J$4,$A$55,"custom")</f>
        <v>28.276434072000001</v>
      </c>
      <c r="K58" s="9">
        <f>_xll.VAData($A$6,K$4,$A$55,"consensus.vaactuals")</f>
        <v>107.08455024451457</v>
      </c>
      <c r="L58" s="9">
        <f>_xll.VAData($A$6,L$4,$A$55,"consensus.vaactuals")</f>
        <v>113.19407295028699</v>
      </c>
      <c r="M58" s="9">
        <f>_xll.VAData($A$6,M$4,$A$55,"consensus.vaactuals")</f>
        <v>114.89859884374171</v>
      </c>
    </row>
    <row r="59" spans="1:13" s="6" customFormat="1">
      <c r="A59" s="7" t="s">
        <v>3</v>
      </c>
      <c r="B59" s="7"/>
      <c r="C59" s="24"/>
      <c r="D59" s="24"/>
      <c r="E59" s="24"/>
      <c r="F59" s="24"/>
      <c r="G59" s="24"/>
      <c r="H59" s="24"/>
      <c r="I59" s="24"/>
      <c r="J59" s="24">
        <f>_xll.VADesc(J58,"Median")</f>
        <v>29.283053878512401</v>
      </c>
      <c r="K59" s="24">
        <f>_xll.VADesc(K58,"Median")</f>
        <v>108.63288</v>
      </c>
      <c r="L59" s="24">
        <f>_xll.VADesc(L58,"Median")</f>
        <v>112.211618069518</v>
      </c>
      <c r="M59" s="24">
        <f>_xll.VADesc(M58,"Median")</f>
        <v>114.852154653604</v>
      </c>
    </row>
    <row r="60" spans="1:13" s="6" customFormat="1">
      <c r="A60" s="7" t="s">
        <v>4</v>
      </c>
      <c r="B60" s="7"/>
      <c r="C60" s="24"/>
      <c r="D60" s="24"/>
      <c r="E60" s="24"/>
      <c r="F60" s="24"/>
      <c r="G60" s="24"/>
      <c r="H60" s="24"/>
      <c r="I60" s="24"/>
      <c r="J60" s="24">
        <f>_xll.VADesc(J58,"Min")</f>
        <v>24.5729285309089</v>
      </c>
      <c r="K60" s="24">
        <f>_xll.VADesc(K58,"Min")</f>
        <v>98.648790000000005</v>
      </c>
      <c r="L60" s="24">
        <f>_xll.VADesc(L58,"Min")</f>
        <v>105.4961766</v>
      </c>
      <c r="M60" s="24">
        <f>_xll.VADesc(M58,"Min")</f>
        <v>106.55113836599999</v>
      </c>
    </row>
    <row r="61" spans="1:13" s="43" customFormat="1">
      <c r="A61" s="42" t="s">
        <v>18</v>
      </c>
      <c r="B61" s="42"/>
      <c r="C61" s="42"/>
      <c r="D61" s="42"/>
      <c r="E61" s="42"/>
      <c r="F61" s="42"/>
      <c r="G61" s="42"/>
      <c r="H61" s="42"/>
      <c r="I61" s="42"/>
      <c r="J61" s="42"/>
      <c r="K61" s="42"/>
      <c r="L61" s="42"/>
      <c r="M61" s="42"/>
    </row>
    <row r="62" spans="1:13">
      <c r="A62" s="2" t="s">
        <v>0</v>
      </c>
      <c r="B62" s="2"/>
      <c r="C62" s="23"/>
      <c r="D62" s="23"/>
      <c r="E62" s="23"/>
      <c r="F62" s="23"/>
      <c r="G62" s="23"/>
      <c r="H62" s="23"/>
      <c r="I62" s="23"/>
      <c r="J62" s="23" t="str">
        <f>_xll.VADesc(J64,"SourceCount")</f>
        <v>5</v>
      </c>
      <c r="K62" s="23" t="str">
        <f>_xll.VADesc(K64,"SourceCount")</f>
        <v>8</v>
      </c>
      <c r="L62" s="23" t="str">
        <f>_xll.VADesc(L64,"SourceCount")</f>
        <v>8</v>
      </c>
      <c r="M62" s="23" t="str">
        <f>_xll.VADesc(M64,"SourceCount")</f>
        <v>8</v>
      </c>
    </row>
    <row r="63" spans="1:13" s="6" customFormat="1">
      <c r="A63" s="7" t="s">
        <v>1</v>
      </c>
      <c r="B63" s="7"/>
      <c r="C63" s="24"/>
      <c r="D63" s="24"/>
      <c r="E63" s="24"/>
      <c r="F63" s="24"/>
      <c r="G63" s="24"/>
      <c r="H63" s="24"/>
      <c r="I63" s="24"/>
      <c r="J63" s="24">
        <f>_xll.VADesc(J64,"Max")</f>
        <v>354.73450000000003</v>
      </c>
      <c r="K63" s="24">
        <f>_xll.VADesc(K64,"Max")</f>
        <v>1474.02</v>
      </c>
      <c r="L63" s="24">
        <f>_xll.VADesc(L64,"Max")</f>
        <v>1636.1622</v>
      </c>
      <c r="M63" s="24">
        <f>_xll.VADesc(M64,"Max")</f>
        <v>1756.6289879497599</v>
      </c>
    </row>
    <row r="64" spans="1:13" s="8" customFormat="1">
      <c r="A64" s="9" t="s">
        <v>2</v>
      </c>
      <c r="B64" s="9"/>
      <c r="C64" s="9">
        <f>_xll.VAData($A$6,C$4,$A$61,"consensus.vaactuals")</f>
        <v>311.39999999999998</v>
      </c>
      <c r="D64" s="9">
        <f>_xll.VAData($A$6,D$4,$A$61,"consensus.vaactuals")</f>
        <v>318.39999999999998</v>
      </c>
      <c r="E64" s="9">
        <f>_xll.VAData($A$6,E$4,$A$61,"consensus.vaactuals")</f>
        <v>323.89999999999998</v>
      </c>
      <c r="F64" s="9">
        <f>_xll.VAData($A$6,F$4,$A$61,"consensus.vaactuals")</f>
        <v>339.3</v>
      </c>
      <c r="G64" s="9">
        <f>_xll.VAData($A$6,G$4,$A$61,"consensus.vaactuals")</f>
        <v>1293</v>
      </c>
      <c r="H64" s="28">
        <f>_xll.VAData($A$6,H$4,$A$61,"consensus.vaactuals")</f>
        <v>353.8</v>
      </c>
      <c r="I64" s="28">
        <f>_xll.VAData($A$6,I$4,$A$61,"consensus.vaactuals")</f>
        <v>354.8</v>
      </c>
      <c r="J64" s="9">
        <f>_xll.VAData($A$6,J$4,$A$61,"custom")</f>
        <v>350.93541863730002</v>
      </c>
      <c r="K64" s="9">
        <f>_xll.VAData($A$6,K$4,$A$61,"consensus.vaactuals")</f>
        <v>1423.5555675467438</v>
      </c>
      <c r="L64" s="9">
        <f>_xll.VAData($A$6,L$4,$A$61,"consensus.vaactuals")</f>
        <v>1542.6498058814138</v>
      </c>
      <c r="M64" s="9">
        <f>_xll.VAData($A$6,M$4,$A$61,"consensus.vaactuals")</f>
        <v>1654.0965552323812</v>
      </c>
    </row>
    <row r="65" spans="1:13" s="6" customFormat="1">
      <c r="A65" s="7" t="s">
        <v>3</v>
      </c>
      <c r="B65" s="7"/>
      <c r="C65" s="24"/>
      <c r="D65" s="24"/>
      <c r="E65" s="24"/>
      <c r="F65" s="24"/>
      <c r="G65" s="24"/>
      <c r="H65" s="24"/>
      <c r="I65" s="24"/>
      <c r="J65" s="24">
        <f>_xll.VADesc(J64,"Median")</f>
        <v>352.9</v>
      </c>
      <c r="K65" s="24">
        <f>_xll.VADesc(K64,"Median")</f>
        <v>1419.5171755965901</v>
      </c>
      <c r="L65" s="24">
        <f>_xll.VADesc(L64,"Median")</f>
        <v>1541.8202531084701</v>
      </c>
      <c r="M65" s="24">
        <f>_xll.VADesc(M64,"Median")</f>
        <v>1663.70434993052</v>
      </c>
    </row>
    <row r="66" spans="1:13" s="6" customFormat="1">
      <c r="A66" s="7" t="s">
        <v>4</v>
      </c>
      <c r="B66" s="7"/>
      <c r="C66" s="24"/>
      <c r="D66" s="24"/>
      <c r="E66" s="24"/>
      <c r="F66" s="24"/>
      <c r="G66" s="24"/>
      <c r="H66" s="24"/>
      <c r="I66" s="24"/>
      <c r="J66" s="24">
        <f>_xll.VADesc(J64,"Min")</f>
        <v>344.09933781512598</v>
      </c>
      <c r="K66" s="24">
        <f>_xll.VADesc(K64,"Min")</f>
        <v>1378.8848</v>
      </c>
      <c r="L66" s="24">
        <f>_xll.VADesc(L64,"Min")</f>
        <v>1487.02239407567</v>
      </c>
      <c r="M66" s="24">
        <f>_xll.VADesc(M64,"Min")</f>
        <v>1534.82069305604</v>
      </c>
    </row>
    <row r="67" spans="1:13" s="43" customFormat="1">
      <c r="A67" s="42" t="s">
        <v>33</v>
      </c>
      <c r="B67" s="46"/>
      <c r="C67" s="42"/>
      <c r="D67" s="42"/>
      <c r="E67" s="42"/>
      <c r="F67" s="42"/>
      <c r="G67" s="42"/>
      <c r="H67" s="42"/>
      <c r="I67" s="42"/>
      <c r="J67" s="42"/>
      <c r="K67" s="42"/>
      <c r="L67" s="42"/>
      <c r="M67" s="42"/>
    </row>
    <row r="68" spans="1:13" s="3" customFormat="1">
      <c r="A68" s="2" t="s">
        <v>0</v>
      </c>
      <c r="B68" s="2"/>
      <c r="C68" s="23"/>
      <c r="D68" s="23"/>
      <c r="E68" s="23"/>
      <c r="F68" s="23"/>
      <c r="G68" s="23"/>
      <c r="H68" s="23"/>
      <c r="I68" s="23"/>
      <c r="J68" s="23" t="str">
        <f>_xll.VADesc(J70,"SourceCount")</f>
        <v>4</v>
      </c>
      <c r="K68" s="23" t="str">
        <f>_xll.VADesc(K70,"SourceCount")</f>
        <v>7</v>
      </c>
      <c r="L68" s="23" t="str">
        <f>_xll.VADesc(L70,"SourceCount")</f>
        <v>7</v>
      </c>
      <c r="M68" s="23" t="str">
        <f>_xll.VADesc(M70,"SourceCount")</f>
        <v>7</v>
      </c>
    </row>
    <row r="69" spans="1:13" s="6" customFormat="1">
      <c r="A69" s="7" t="s">
        <v>1</v>
      </c>
      <c r="B69" s="7"/>
      <c r="C69" s="24"/>
      <c r="D69" s="24"/>
      <c r="E69" s="24"/>
      <c r="F69" s="24"/>
      <c r="G69" s="24"/>
      <c r="H69" s="24"/>
      <c r="I69" s="24"/>
      <c r="J69" s="24">
        <f>_xll.VADesc(J70,"Max")</f>
        <v>108.81504</v>
      </c>
      <c r="K69" s="24">
        <f>_xll.VADesc(K70,"Max")</f>
        <v>387.80173146762002</v>
      </c>
      <c r="L69" s="24">
        <f>_xll.VADesc(L70,"Max")</f>
        <v>433.01192485028099</v>
      </c>
      <c r="M69" s="24">
        <f>_xll.VADesc(M70,"Max")</f>
        <v>484.268739491811</v>
      </c>
    </row>
    <row r="70" spans="1:13" s="8" customFormat="1">
      <c r="A70" s="9" t="s">
        <v>2</v>
      </c>
      <c r="B70" s="9"/>
      <c r="C70" s="28">
        <f>_xll.VAData($A$6,C$4,$A$67,"VA Actuals","CD")</f>
        <v>86.1</v>
      </c>
      <c r="D70" s="28">
        <f>_xll.VAData($A$6,D$4,$A$67,"VA Actuals","CD")</f>
        <v>84</v>
      </c>
      <c r="E70" s="28">
        <f>_xll.VAData($A$6,E$4,$A$67,"VA Actuals","CD")</f>
        <v>88.8</v>
      </c>
      <c r="F70" s="28">
        <f>_xll.VAData($A$6,F$4,$A$67,"VA Actuals","CD")</f>
        <v>61.5</v>
      </c>
      <c r="G70" s="28">
        <f>_xll.VAData($A$6,G$4,$A$67,"VA Actuals","CD")</f>
        <v>320.39999999999998</v>
      </c>
      <c r="H70" s="28">
        <f>_xll.VAData($A$6,H$4,$A$67,"VA Actuals","CD")</f>
        <v>92.8</v>
      </c>
      <c r="I70" s="28">
        <f>_xll.VAData($A$6,I$4,$A$67,"VA Actuals","CD")</f>
        <v>111.3</v>
      </c>
      <c r="J70" s="9">
        <f>_xll.VAData($A$6,J$4,$A$67,"custom")</f>
        <v>101.33495928720001</v>
      </c>
      <c r="K70" s="9">
        <f>_xll.VAData($A$6,K$4,$A$67,"consensus.vaactuals")</f>
        <v>376.36683162408883</v>
      </c>
      <c r="L70" s="9">
        <f>_xll.VAData($A$6,L$4,$A$67,"consensus.vaactuals")</f>
        <v>414.97387451267156</v>
      </c>
      <c r="M70" s="9">
        <f>_xll.VAData($A$6,M$4,$A$67,"consensus.vaactuals")</f>
        <v>457.403164629998</v>
      </c>
    </row>
    <row r="71" spans="1:13" s="6" customFormat="1">
      <c r="A71" s="7" t="s">
        <v>3</v>
      </c>
      <c r="B71" s="7"/>
      <c r="C71" s="24"/>
      <c r="D71" s="24"/>
      <c r="E71" s="24"/>
      <c r="F71" s="24"/>
      <c r="G71" s="24"/>
      <c r="H71" s="24"/>
      <c r="I71" s="24"/>
      <c r="J71" s="24">
        <f>_xll.VADesc(J70,"Median")</f>
        <v>102.0477475</v>
      </c>
      <c r="K71" s="24">
        <f>_xll.VADesc(K70,"Median")</f>
        <v>380.72940777005999</v>
      </c>
      <c r="L71" s="24">
        <f>_xll.VADesc(L70,"Median")</f>
        <v>423.43875136212301</v>
      </c>
      <c r="M71" s="24">
        <f>_xll.VADesc(M70,"Median")</f>
        <v>464.847160083821</v>
      </c>
    </row>
    <row r="72" spans="1:13" s="6" customFormat="1">
      <c r="A72" s="7" t="s">
        <v>4</v>
      </c>
      <c r="B72" s="7"/>
      <c r="C72" s="24"/>
      <c r="D72" s="24"/>
      <c r="E72" s="24"/>
      <c r="F72" s="24"/>
      <c r="G72" s="24"/>
      <c r="H72" s="24"/>
      <c r="I72" s="24"/>
      <c r="J72" s="24">
        <f>_xll.VADesc(J70,"Min")</f>
        <v>92.429302148635301</v>
      </c>
      <c r="K72" s="24">
        <f>_xll.VADesc(K70,"Min")</f>
        <v>358.09663047727298</v>
      </c>
      <c r="L72" s="24">
        <f>_xll.VADesc(L70,"Min")</f>
        <v>379.33082715028002</v>
      </c>
      <c r="M72" s="24">
        <f>_xll.VADesc(M70,"Min")</f>
        <v>408.00980653850104</v>
      </c>
    </row>
    <row r="73" spans="1:13" s="43" customFormat="1">
      <c r="A73" s="42" t="s">
        <v>19</v>
      </c>
      <c r="B73" s="42"/>
      <c r="C73" s="42"/>
      <c r="D73" s="42"/>
      <c r="E73" s="42"/>
      <c r="F73" s="42"/>
      <c r="G73" s="42"/>
      <c r="H73" s="42"/>
      <c r="I73" s="42"/>
      <c r="J73" s="42"/>
      <c r="K73" s="42"/>
      <c r="L73" s="42"/>
      <c r="M73" s="42"/>
    </row>
    <row r="74" spans="1:13">
      <c r="A74" s="2" t="s">
        <v>0</v>
      </c>
      <c r="B74" s="2"/>
      <c r="C74" s="23"/>
      <c r="D74" s="23"/>
      <c r="E74" s="23"/>
      <c r="F74" s="23"/>
      <c r="G74" s="23"/>
      <c r="H74" s="23"/>
      <c r="I74" s="23"/>
      <c r="J74" s="23" t="str">
        <f>_xll.VADesc(J76,"SourceCount")</f>
        <v>1</v>
      </c>
      <c r="K74" s="23" t="str">
        <f>_xll.VADesc(K76,"SourceCount")</f>
        <v>5</v>
      </c>
      <c r="L74" s="23" t="str">
        <f>_xll.VADesc(L76,"SourceCount")</f>
        <v>5</v>
      </c>
      <c r="M74" s="23" t="str">
        <f>_xll.VADesc(M76,"SourceCount")</f>
        <v>5</v>
      </c>
    </row>
    <row r="75" spans="1:13" s="6" customFormat="1">
      <c r="A75" s="7" t="s">
        <v>1</v>
      </c>
      <c r="B75" s="7"/>
      <c r="C75" s="24"/>
      <c r="D75" s="24"/>
      <c r="E75" s="24"/>
      <c r="F75" s="24"/>
      <c r="G75" s="24"/>
      <c r="H75" s="24"/>
      <c r="I75" s="24"/>
      <c r="J75" s="24">
        <f>_xll.VADesc(J76,"Max")</f>
        <v>144.71611491258298</v>
      </c>
      <c r="K75" s="24">
        <f>_xll.VADesc(K76,"Max")</f>
        <v>562.45972837334602</v>
      </c>
      <c r="L75" s="24">
        <f>_xll.VADesc(L76,"Max")</f>
        <v>682.86888184045097</v>
      </c>
      <c r="M75" s="24">
        <f>_xll.VADesc(M76,"Max")</f>
        <v>752.14708206988394</v>
      </c>
    </row>
    <row r="76" spans="1:13" s="8" customFormat="1">
      <c r="A76" s="9" t="s">
        <v>2</v>
      </c>
      <c r="B76" s="9"/>
      <c r="C76" s="28">
        <f>_xll.VAData($A$6,C$4,$A$73,"VA Actuals","CD")</f>
        <v>119.854</v>
      </c>
      <c r="D76" s="28">
        <f>_xll.VAData($A$6,D$4,$A$73,"VA Actuals","CD")</f>
        <v>120.39</v>
      </c>
      <c r="E76" s="28">
        <f>_xll.VAData($A$6,E$4,$A$73,"VA Actuals","CD")</f>
        <v>121.09399999999999</v>
      </c>
      <c r="F76" s="28">
        <f>_xll.VAData($A$6,F$4,$A$73,"VA Actuals","CD")</f>
        <v>119.776</v>
      </c>
      <c r="G76" s="28">
        <f>_xll.VAData($A$6,G$4,$A$73,"VA Actuals","CD")</f>
        <v>481.11399999999998</v>
      </c>
      <c r="H76" s="28">
        <f>_xll.VAData($A$6,H$4,$A$73,"VA Actuals","CD")</f>
        <v>130.09399999999999</v>
      </c>
      <c r="I76" s="28">
        <f>_xll.VAData($A$6,I$4,$A$73,"VA Actuals","CD")</f>
        <v>131.56399999999999</v>
      </c>
      <c r="J76" s="9">
        <f>_xll.VAData($A$6,J$4,$A$73,"custom")</f>
        <v>144.71611491260001</v>
      </c>
      <c r="K76" s="9">
        <f>_xll.VAData($A$6,K$4,$A$73,"consensus.vaactuals")</f>
        <v>544.36884281946755</v>
      </c>
      <c r="L76" s="9">
        <f>_xll.VAData($A$6,L$4,$A$73,"consensus.vaactuals")</f>
        <v>605.5779737695176</v>
      </c>
      <c r="M76" s="9">
        <f>_xll.VAData($A$6,M$4,$A$73,"consensus.vaactuals")</f>
        <v>667.69670092752176</v>
      </c>
    </row>
    <row r="77" spans="1:13" s="6" customFormat="1">
      <c r="A77" s="7" t="s">
        <v>3</v>
      </c>
      <c r="B77" s="7"/>
      <c r="C77" s="24"/>
      <c r="D77" s="24"/>
      <c r="E77" s="24"/>
      <c r="F77" s="24"/>
      <c r="G77" s="24"/>
      <c r="H77" s="24"/>
      <c r="I77" s="24"/>
      <c r="J77" s="24">
        <f>_xll.VADesc(J76,"Median")</f>
        <v>144.71611491258298</v>
      </c>
      <c r="K77" s="24">
        <f>_xll.VADesc(K76,"Median")</f>
        <v>546.32226324904798</v>
      </c>
      <c r="L77" s="24">
        <f>_xll.VADesc(L76,"Median")</f>
        <v>584.60106933304996</v>
      </c>
      <c r="M77" s="24">
        <f>_xll.VADesc(M76,"Median")</f>
        <v>667.72556108833305</v>
      </c>
    </row>
    <row r="78" spans="1:13" s="6" customFormat="1">
      <c r="A78" s="7" t="s">
        <v>4</v>
      </c>
      <c r="B78" s="7"/>
      <c r="C78" s="24"/>
      <c r="D78" s="24"/>
      <c r="E78" s="24"/>
      <c r="F78" s="24"/>
      <c r="G78" s="24"/>
      <c r="H78" s="24"/>
      <c r="I78" s="24"/>
      <c r="J78" s="24">
        <f>_xll.VADesc(J76,"Min")</f>
        <v>144.71611491258298</v>
      </c>
      <c r="K78" s="24">
        <f>_xll.VADesc(K76,"Min")</f>
        <v>527.43718062349103</v>
      </c>
      <c r="L78" s="24">
        <f>_xll.VADesc(L76,"Min")</f>
        <v>555.96688407028307</v>
      </c>
      <c r="M78" s="24">
        <f>_xll.VADesc(M76,"Min")</f>
        <v>584.95093416213501</v>
      </c>
    </row>
    <row r="79" spans="1:13" s="43" customFormat="1">
      <c r="A79" s="42" t="s">
        <v>20</v>
      </c>
      <c r="B79" s="42" t="s">
        <v>42</v>
      </c>
      <c r="C79" s="42"/>
      <c r="D79" s="42"/>
      <c r="E79" s="42"/>
      <c r="F79" s="42"/>
      <c r="G79" s="42"/>
      <c r="H79" s="42"/>
      <c r="I79" s="42"/>
      <c r="J79" s="42"/>
      <c r="K79" s="42"/>
      <c r="L79" s="42"/>
      <c r="M79" s="42"/>
    </row>
    <row r="80" spans="1:13">
      <c r="A80" s="2" t="s">
        <v>0</v>
      </c>
      <c r="B80" s="2"/>
      <c r="C80" s="23"/>
      <c r="D80" s="23"/>
      <c r="E80" s="23"/>
      <c r="F80" s="23"/>
      <c r="G80" s="23"/>
      <c r="H80" s="23"/>
      <c r="I80" s="23"/>
      <c r="J80" s="23" t="str">
        <f>_xll.VADesc(J82,"SourceCount")</f>
        <v>6</v>
      </c>
      <c r="K80" s="23" t="str">
        <f>_xll.VADesc(K82,"SourceCount")</f>
        <v>10</v>
      </c>
      <c r="L80" s="23" t="str">
        <f>_xll.VADesc(L82,"SourceCount")</f>
        <v>10</v>
      </c>
      <c r="M80" s="23" t="str">
        <f>_xll.VADesc(M82,"SourceCount")</f>
        <v>10</v>
      </c>
    </row>
    <row r="81" spans="1:13" s="6" customFormat="1">
      <c r="A81" s="7" t="s">
        <v>1</v>
      </c>
      <c r="B81" s="7"/>
      <c r="C81" s="24"/>
      <c r="D81" s="24"/>
      <c r="E81" s="24"/>
      <c r="F81" s="24"/>
      <c r="G81" s="24"/>
      <c r="H81" s="24"/>
      <c r="I81" s="24"/>
      <c r="J81" s="24">
        <f>_xll.VADesc(J82,"Max")</f>
        <v>214.27013611881102</v>
      </c>
      <c r="K81" s="24">
        <f>_xll.VADesc(K82,"Max")</f>
        <v>809.48740893037404</v>
      </c>
      <c r="L81" s="24">
        <f>_xll.VADesc(L82,"Max")</f>
        <v>954.24440650814608</v>
      </c>
      <c r="M81" s="24">
        <f>_xll.VADesc(M82,"Max")</f>
        <v>910.51665245674599</v>
      </c>
    </row>
    <row r="82" spans="1:13" s="8" customFormat="1">
      <c r="A82" s="9" t="s">
        <v>2</v>
      </c>
      <c r="B82" s="9"/>
      <c r="C82" s="28">
        <f>_xll.VAData($A$6,C$4,$A$79,"VA Actuals","CD")</f>
        <v>210.17</v>
      </c>
      <c r="D82" s="28">
        <f>_xll.VAData($A$6,D$4,$A$79,"VA Actuals","CD")</f>
        <v>209.33</v>
      </c>
      <c r="E82" s="28">
        <f>_xll.VAData($A$6,E$4,$A$79,"VA Actuals","CD")</f>
        <v>214.67500000000001</v>
      </c>
      <c r="F82" s="28">
        <f>_xll.VAData($A$6,F$4,$A$79,"VA Actuals","CD")</f>
        <v>147.24199999999999</v>
      </c>
      <c r="G82" s="28">
        <f>_xll.VAData($A$6,G$4,$A$79,"VA Actuals","CD")</f>
        <v>781.41399999999999</v>
      </c>
      <c r="H82" s="28">
        <f>_xll.VAData($A$6,H$4,$A$79,"VA Actuals","CD")</f>
        <v>184.857</v>
      </c>
      <c r="I82" s="28">
        <f>_xll.VAData($A$6,I$4,$A$79,"VA Actuals","CD")</f>
        <v>217.6</v>
      </c>
      <c r="J82" s="9">
        <f>_xll.VAData($A$6,J$4,$A$79,"custom")</f>
        <v>201.54204122659999</v>
      </c>
      <c r="K82" s="9">
        <f>_xll.VAData($A$6,K$4,$A$79,"consensus.vaactuals")</f>
        <v>745.13619724178091</v>
      </c>
      <c r="L82" s="9">
        <f>_xll.VAData($A$6,L$4,$A$79,"consensus.vaactuals")</f>
        <v>780.13844617613665</v>
      </c>
      <c r="M82" s="9">
        <f>_xll.VAData($A$6,M$4,$A$79,"consensus.vaactuals")</f>
        <v>827.23219650838143</v>
      </c>
    </row>
    <row r="83" spans="1:13" s="6" customFormat="1">
      <c r="A83" s="7" t="s">
        <v>3</v>
      </c>
      <c r="B83" s="7"/>
      <c r="C83" s="24"/>
      <c r="D83" s="24"/>
      <c r="E83" s="24"/>
      <c r="F83" s="24"/>
      <c r="G83" s="24"/>
      <c r="H83" s="24"/>
      <c r="I83" s="24"/>
      <c r="J83" s="24">
        <f>_xll.VADesc(J82,"Median")</f>
        <v>201.666758645648</v>
      </c>
      <c r="K83" s="24">
        <f>_xll.VADesc(K82,"Median")</f>
        <v>741.29236000352921</v>
      </c>
      <c r="L83" s="24">
        <f>_xll.VADesc(L82,"Median")</f>
        <v>765.043164348559</v>
      </c>
      <c r="M83" s="24">
        <f>_xll.VADesc(M82,"Median")</f>
        <v>824.96537378770154</v>
      </c>
    </row>
    <row r="84" spans="1:13" s="6" customFormat="1">
      <c r="A84" s="7" t="s">
        <v>4</v>
      </c>
      <c r="B84" s="7"/>
      <c r="C84" s="24"/>
      <c r="D84" s="24"/>
      <c r="E84" s="24"/>
      <c r="F84" s="24"/>
      <c r="G84" s="24"/>
      <c r="H84" s="24"/>
      <c r="I84" s="24"/>
      <c r="J84" s="24">
        <f>_xll.VADesc(J82,"Min")</f>
        <v>188.927320363354</v>
      </c>
      <c r="K84" s="24">
        <f>_xll.VADesc(K82,"Min")</f>
        <v>690.91163546209896</v>
      </c>
      <c r="L84" s="24">
        <f>_xll.VADesc(L82,"Min")</f>
        <v>708.61066265840009</v>
      </c>
      <c r="M84" s="24">
        <f>_xll.VADesc(M82,"Min")</f>
        <v>744.09579234340504</v>
      </c>
    </row>
    <row r="85" spans="1:13" s="43" customFormat="1">
      <c r="A85" s="42" t="s">
        <v>21</v>
      </c>
      <c r="B85" s="42" t="s">
        <v>43</v>
      </c>
      <c r="C85" s="42"/>
      <c r="D85" s="42"/>
      <c r="E85" s="42"/>
      <c r="F85" s="42"/>
      <c r="G85" s="42"/>
      <c r="H85" s="42"/>
      <c r="I85" s="42"/>
      <c r="J85" s="42"/>
      <c r="K85" s="42"/>
      <c r="L85" s="42"/>
      <c r="M85" s="42"/>
    </row>
    <row r="86" spans="1:13">
      <c r="A86" s="2" t="s">
        <v>0</v>
      </c>
      <c r="B86" s="2"/>
      <c r="C86" s="23"/>
      <c r="D86" s="23"/>
      <c r="E86" s="23"/>
      <c r="F86" s="23"/>
      <c r="G86" s="23"/>
      <c r="H86" s="23"/>
      <c r="I86" s="23"/>
      <c r="J86" s="23" t="str">
        <f>_xll.VADesc(J88,"SourceCount")</f>
        <v>6</v>
      </c>
      <c r="K86" s="23" t="str">
        <f>_xll.VADesc(K88,"SourceCount")</f>
        <v>10</v>
      </c>
      <c r="L86" s="23" t="str">
        <f>_xll.VADesc(L88,"SourceCount")</f>
        <v>10</v>
      </c>
      <c r="M86" s="23" t="str">
        <f>_xll.VADesc(M88,"SourceCount")</f>
        <v>10</v>
      </c>
    </row>
    <row r="87" spans="1:13" s="6" customFormat="1">
      <c r="A87" s="7" t="s">
        <v>1</v>
      </c>
      <c r="B87" s="7"/>
      <c r="C87" s="24"/>
      <c r="D87" s="24"/>
      <c r="E87" s="24"/>
      <c r="F87" s="24"/>
      <c r="G87" s="24"/>
      <c r="H87" s="24"/>
      <c r="I87" s="24"/>
      <c r="J87" s="24">
        <f>_xll.VADesc(J88,"Max")</f>
        <v>194.45708549381101</v>
      </c>
      <c r="K87" s="24">
        <f>_xll.VADesc(K88,"Max")</f>
        <v>707.03520643037405</v>
      </c>
      <c r="L87" s="24">
        <f>_xll.VADesc(L88,"Max")</f>
        <v>845.80353120299606</v>
      </c>
      <c r="M87" s="24">
        <f>_xll.VADesc(M88,"Max")</f>
        <v>807.48777271575909</v>
      </c>
    </row>
    <row r="88" spans="1:13" s="8" customFormat="1">
      <c r="A88" s="9" t="s">
        <v>2</v>
      </c>
      <c r="B88" s="9"/>
      <c r="C88" s="28">
        <f>_xll.VAData($A$6,C$4,$A$85,"VA Actuals","CD")</f>
        <v>193.18899999999999</v>
      </c>
      <c r="D88" s="28">
        <f>_xll.VAData($A$6,D$4,$A$85,"VA Actuals","CD")</f>
        <v>190.4</v>
      </c>
      <c r="E88" s="28">
        <f>_xll.VAData($A$6,E$4,$A$85,"VA Actuals","CD")</f>
        <v>197.696</v>
      </c>
      <c r="F88" s="28">
        <f>_xll.VAData($A$6,F$4,$A$85,"VA Actuals","CD")</f>
        <v>130.21</v>
      </c>
      <c r="G88" s="28">
        <f>_xll.VAData($A$6,G$4,$A$85,"VA Actuals","CD")</f>
        <v>711.49599999999998</v>
      </c>
      <c r="H88" s="28">
        <f>_xll.VAData($A$6,H$4,$A$85,"VA Actuals","CD")</f>
        <v>157.42500000000001</v>
      </c>
      <c r="I88" s="28">
        <f>_xll.VAData($A$6,I$4,$A$85,"VA Actuals","CD")</f>
        <v>182.1</v>
      </c>
      <c r="J88" s="9">
        <f>_xll.VAData($A$6,J$4,$A$85,"custom")</f>
        <v>179.6136526475</v>
      </c>
      <c r="K88" s="9">
        <f>_xll.VAData($A$6,K$4,$A$85,"consensus.vaactuals")</f>
        <v>658.74338213822625</v>
      </c>
      <c r="L88" s="9">
        <f>_xll.VAData($A$6,L$4,$A$85,"consensus.vaactuals")</f>
        <v>696.46710189815326</v>
      </c>
      <c r="M88" s="9">
        <f>_xll.VAData($A$6,M$4,$A$85,"consensus.vaactuals")</f>
        <v>732.42596790115795</v>
      </c>
    </row>
    <row r="89" spans="1:13" s="6" customFormat="1">
      <c r="A89" s="7" t="s">
        <v>3</v>
      </c>
      <c r="B89" s="7"/>
      <c r="C89" s="24"/>
      <c r="D89" s="24"/>
      <c r="E89" s="24"/>
      <c r="F89" s="24"/>
      <c r="G89" s="24"/>
      <c r="H89" s="24"/>
      <c r="I89" s="24"/>
      <c r="J89" s="24">
        <f>_xll.VADesc(J88,"Median")</f>
        <v>181.68192583643599</v>
      </c>
      <c r="K89" s="24">
        <f>_xll.VADesc(K88,"Median")</f>
        <v>656.96609742031455</v>
      </c>
      <c r="L89" s="24">
        <f>_xll.VADesc(L88,"Median")</f>
        <v>700.49188733811752</v>
      </c>
      <c r="M89" s="24">
        <f>_xll.VADesc(M88,"Median")</f>
        <v>713.65329756989252</v>
      </c>
    </row>
    <row r="90" spans="1:13" s="6" customFormat="1">
      <c r="A90" s="7" t="s">
        <v>4</v>
      </c>
      <c r="B90" s="7"/>
      <c r="C90" s="24"/>
      <c r="D90" s="24"/>
      <c r="E90" s="24"/>
      <c r="F90" s="24"/>
      <c r="G90" s="24"/>
      <c r="H90" s="24"/>
      <c r="I90" s="24"/>
      <c r="J90" s="24">
        <f>_xll.VADesc(J88,"Min")</f>
        <v>154.527461427106</v>
      </c>
      <c r="K90" s="24">
        <f>_xll.VADesc(K88,"Min")</f>
        <v>602.48710950022905</v>
      </c>
      <c r="L90" s="24">
        <f>_xll.VADesc(L88,"Min")</f>
        <v>605.81883573250309</v>
      </c>
      <c r="M90" s="24">
        <f>_xll.VADesc(M88,"Min")</f>
        <v>627.884260627206</v>
      </c>
    </row>
    <row r="91" spans="1:13" s="43" customFormat="1">
      <c r="A91" s="42" t="s">
        <v>22</v>
      </c>
      <c r="B91" s="42"/>
      <c r="C91" s="42"/>
      <c r="D91" s="42"/>
      <c r="E91" s="42"/>
      <c r="F91" s="42"/>
      <c r="G91" s="42"/>
      <c r="H91" s="42"/>
      <c r="I91" s="42"/>
      <c r="J91" s="42"/>
      <c r="K91" s="42"/>
      <c r="L91" s="42"/>
      <c r="M91" s="42"/>
    </row>
    <row r="92" spans="1:13">
      <c r="A92" s="2" t="s">
        <v>0</v>
      </c>
      <c r="B92" s="2"/>
      <c r="C92" s="23"/>
      <c r="D92" s="23"/>
      <c r="E92" s="23"/>
      <c r="F92" s="23"/>
      <c r="G92" s="23"/>
      <c r="H92" s="23"/>
      <c r="I92" s="23"/>
      <c r="J92" s="23" t="str">
        <f>_xll.VADesc(J94,"SourceCount")</f>
        <v>6</v>
      </c>
      <c r="K92" s="23" t="str">
        <f>_xll.VADesc(K94,"SourceCount")</f>
        <v>10</v>
      </c>
      <c r="L92" s="23" t="str">
        <f>_xll.VADesc(L94,"SourceCount")</f>
        <v>10</v>
      </c>
      <c r="M92" s="23" t="str">
        <f>_xll.VADesc(M94,"SourceCount")</f>
        <v>10</v>
      </c>
    </row>
    <row r="93" spans="1:13" s="6" customFormat="1">
      <c r="A93" s="7" t="s">
        <v>1</v>
      </c>
      <c r="B93" s="7"/>
      <c r="C93" s="24"/>
      <c r="D93" s="24"/>
      <c r="E93" s="24"/>
      <c r="F93" s="24"/>
      <c r="G93" s="24"/>
      <c r="H93" s="24"/>
      <c r="I93" s="24"/>
      <c r="J93" s="24">
        <f>_xll.VADesc(J94,"Max")</f>
        <v>138.0645307006057</v>
      </c>
      <c r="K93" s="24">
        <f>_xll.VADesc(K94,"Max")</f>
        <v>480.12972032346897</v>
      </c>
      <c r="L93" s="24">
        <f>_xll.VADesc(L94,"Max")</f>
        <v>583.60443653006701</v>
      </c>
      <c r="M93" s="24">
        <f>_xll.VADesc(M94,"Max")</f>
        <v>549.510873632379</v>
      </c>
    </row>
    <row r="94" spans="1:13" s="8" customFormat="1">
      <c r="A94" s="9" t="s">
        <v>2</v>
      </c>
      <c r="B94" s="9"/>
      <c r="C94" s="28">
        <f>_xll.VAData($A$6,C$4,$A$91,"VA Actuals","CD")</f>
        <v>129.88800000000001</v>
      </c>
      <c r="D94" s="28">
        <f>_xll.VAData($A$6,D$4,$A$91,"VA Actuals","CD")</f>
        <v>122.131</v>
      </c>
      <c r="E94" s="28">
        <f>_xll.VAData($A$6,E$4,$A$91,"VA Actuals","CD")</f>
        <v>138.32300000000001</v>
      </c>
      <c r="F94" s="28">
        <f>_xll.VAData($A$6,F$4,$A$91,"VA Actuals","CD")</f>
        <v>74.393999999999906</v>
      </c>
      <c r="G94" s="28">
        <f>_xll.VAData($A$6,G$4,$A$91,"VA Actuals","CD")</f>
        <v>464.738</v>
      </c>
      <c r="H94" s="28">
        <f>_xll.VAData($A$6,H$4,$A$91,"VA Actuals","CD")</f>
        <v>103.99299999999999</v>
      </c>
      <c r="I94" s="28">
        <f>_xll.VAData($A$6,I$4,$A$91,"VA Actuals","CD")</f>
        <v>113.6</v>
      </c>
      <c r="J94" s="9">
        <f>_xll.VAData($A$6,J$4,$A$91,"custom")</f>
        <v>125.77838602439999</v>
      </c>
      <c r="K94" s="9">
        <f>_xll.VAData($A$6,K$4,$A$91,"consensus.vaactuals")</f>
        <v>443.18002427078949</v>
      </c>
      <c r="L94" s="9">
        <f>_xll.VAData($A$6,L$4,$A$91,"consensus.vaactuals")</f>
        <v>473.01982808064872</v>
      </c>
      <c r="M94" s="9">
        <f>_xll.VAData($A$6,M$4,$A$91,"consensus.vaactuals")</f>
        <v>499.12370830284908</v>
      </c>
    </row>
    <row r="95" spans="1:13" s="6" customFormat="1">
      <c r="A95" s="7" t="s">
        <v>3</v>
      </c>
      <c r="B95" s="7"/>
      <c r="C95" s="24"/>
      <c r="D95" s="24"/>
      <c r="E95" s="24"/>
      <c r="F95" s="24"/>
      <c r="G95" s="24"/>
      <c r="H95" s="24"/>
      <c r="I95" s="24"/>
      <c r="J95" s="24">
        <f>_xll.VADesc(J94,"Median")</f>
        <v>126.82415988477831</v>
      </c>
      <c r="K95" s="24">
        <f>_xll.VADesc(K94,"Median")</f>
        <v>452.60505723449097</v>
      </c>
      <c r="L95" s="24">
        <f>_xll.VADesc(L94,"Median")</f>
        <v>472.40414638156096</v>
      </c>
      <c r="M95" s="24">
        <f>_xll.VADesc(M94,"Median")</f>
        <v>497.43122731912854</v>
      </c>
    </row>
    <row r="96" spans="1:13" s="6" customFormat="1">
      <c r="A96" s="7" t="s">
        <v>4</v>
      </c>
      <c r="B96" s="7"/>
      <c r="C96" s="24"/>
      <c r="D96" s="24"/>
      <c r="E96" s="24"/>
      <c r="F96" s="24"/>
      <c r="G96" s="24"/>
      <c r="H96" s="24"/>
      <c r="I96" s="24"/>
      <c r="J96" s="24">
        <f>_xll.VADesc(J94,"Min")</f>
        <v>106.623948384703</v>
      </c>
      <c r="K96" s="24">
        <f>_xll.VADesc(K94,"Min")</f>
        <v>398.25876555515799</v>
      </c>
      <c r="L96" s="24">
        <f>_xll.VADesc(L94,"Min")</f>
        <v>421.04409083409001</v>
      </c>
      <c r="M96" s="24">
        <f>_xll.VADesc(M94,"Min")</f>
        <v>431.90431094507403</v>
      </c>
    </row>
    <row r="97" spans="1:13" s="43" customFormat="1">
      <c r="A97" s="42" t="s">
        <v>23</v>
      </c>
      <c r="B97" s="42"/>
      <c r="C97" s="42"/>
      <c r="D97" s="42"/>
      <c r="E97" s="42"/>
      <c r="F97" s="42"/>
      <c r="G97" s="42"/>
      <c r="H97" s="42"/>
      <c r="I97" s="42"/>
      <c r="J97" s="42"/>
      <c r="K97" s="42"/>
      <c r="L97" s="42"/>
      <c r="M97" s="42"/>
    </row>
    <row r="98" spans="1:13">
      <c r="A98" s="2" t="s">
        <v>0</v>
      </c>
      <c r="B98" s="2"/>
      <c r="C98" s="23"/>
      <c r="D98" s="23"/>
      <c r="E98" s="23"/>
      <c r="F98" s="23"/>
      <c r="G98" s="23"/>
      <c r="H98" s="23"/>
      <c r="I98" s="23"/>
      <c r="J98" s="23" t="str">
        <f>_xll.VADesc(J100,"SourceCount")</f>
        <v>6</v>
      </c>
      <c r="K98" s="23" t="str">
        <f>_xll.VADesc(K100,"SourceCount")</f>
        <v>10</v>
      </c>
      <c r="L98" s="23" t="str">
        <f>_xll.VADesc(L100,"SourceCount")</f>
        <v>10</v>
      </c>
      <c r="M98" s="23" t="str">
        <f>_xll.VADesc(M100,"SourceCount")</f>
        <v>10</v>
      </c>
    </row>
    <row r="99" spans="1:13" s="6" customFormat="1">
      <c r="A99" s="7" t="s">
        <v>1</v>
      </c>
      <c r="B99" s="7"/>
      <c r="C99" s="24"/>
      <c r="D99" s="24"/>
      <c r="E99" s="24"/>
      <c r="F99" s="24"/>
      <c r="G99" s="24"/>
      <c r="H99" s="24"/>
      <c r="I99" s="24"/>
      <c r="J99" s="24">
        <f>_xll.VADesc(J100,"Max")</f>
        <v>110.738825916663</v>
      </c>
      <c r="K99" s="24">
        <f>_xll.VADesc(K100,"Max")</f>
        <v>402.019883352134</v>
      </c>
      <c r="L99" s="24">
        <f>_xll.VADesc(L100,"Max")</f>
        <v>447.96724637249497</v>
      </c>
      <c r="M99" s="24">
        <f>_xll.VADesc(M100,"Max")</f>
        <v>423.07275748633799</v>
      </c>
    </row>
    <row r="100" spans="1:13" s="8" customFormat="1">
      <c r="A100" s="9" t="s">
        <v>2</v>
      </c>
      <c r="B100" s="9"/>
      <c r="C100" s="28">
        <f>_xll.VAData($A$6,C$4,$A$97,"VA Actuals","CD")</f>
        <v>102.14</v>
      </c>
      <c r="D100" s="28">
        <f>_xll.VAData($A$6,D$4,$A$97,"VA Actuals","CD")</f>
        <v>93.495999999999995</v>
      </c>
      <c r="E100" s="28">
        <f>_xll.VAData($A$6,E$4,$A$97,"VA Actuals","CD")</f>
        <v>111.11799999999999</v>
      </c>
      <c r="F100" s="28">
        <f>_xll.VAData($A$6,F$4,$A$97,"VA Actuals","CD")</f>
        <v>60.440999999999903</v>
      </c>
      <c r="G100" s="28">
        <f>_xll.VAData($A$6,G$4,$A$97,"VA Actuals","CD")</f>
        <v>367.19499999999999</v>
      </c>
      <c r="H100" s="28">
        <f>_xll.VAData($A$6,H$4,$A$97,"VA Actuals","CD")</f>
        <v>73.534000000000006</v>
      </c>
      <c r="I100" s="28">
        <f>_xll.VAData($A$6,I$4,$A$97,"VA Actuals","CD")</f>
        <v>65.492999999999995</v>
      </c>
      <c r="J100" s="9">
        <f>_xll.VAData($A$6,J$4,$A$97,"custom")</f>
        <v>98.900715157299999</v>
      </c>
      <c r="K100" s="9">
        <f>_xll.VAData($A$6,K$4,$A$97,"consensus.vaactuals")</f>
        <v>331.26763025272589</v>
      </c>
      <c r="L100" s="9">
        <f>_xll.VAData($A$6,L$4,$A$97,"consensus.vaactuals")</f>
        <v>356.63895886159679</v>
      </c>
      <c r="M100" s="9">
        <f>_xll.VAData($A$6,M$4,$A$97,"consensus.vaactuals")</f>
        <v>376.9718664516713</v>
      </c>
    </row>
    <row r="101" spans="1:13" s="6" customFormat="1">
      <c r="A101" s="7" t="s">
        <v>3</v>
      </c>
      <c r="B101" s="7"/>
      <c r="C101" s="24"/>
      <c r="D101" s="24"/>
      <c r="E101" s="24"/>
      <c r="F101" s="24"/>
      <c r="G101" s="24"/>
      <c r="H101" s="24"/>
      <c r="I101" s="24"/>
      <c r="J101" s="24">
        <f>_xll.VADesc(J100,"Median")</f>
        <v>101.69409838538685</v>
      </c>
      <c r="K101" s="24">
        <f>_xll.VADesc(K100,"Median")</f>
        <v>335.27664839838451</v>
      </c>
      <c r="L101" s="24">
        <f>_xll.VADesc(L100,"Median")</f>
        <v>359.04228163139646</v>
      </c>
      <c r="M101" s="24">
        <f>_xll.VADesc(M100,"Median")</f>
        <v>380.63538724499296</v>
      </c>
    </row>
    <row r="102" spans="1:13" s="6" customFormat="1">
      <c r="A102" s="7" t="s">
        <v>4</v>
      </c>
      <c r="B102" s="7"/>
      <c r="C102" s="24"/>
      <c r="D102" s="24"/>
      <c r="E102" s="24"/>
      <c r="F102" s="24"/>
      <c r="G102" s="24"/>
      <c r="H102" s="24"/>
      <c r="I102" s="24"/>
      <c r="J102" s="24">
        <f>_xll.VADesc(J100,"Min")</f>
        <v>76.623948384702899</v>
      </c>
      <c r="K102" s="24">
        <f>_xll.VADesc(K100,"Min")</f>
        <v>262.22376555515797</v>
      </c>
      <c r="L102" s="24">
        <f>_xll.VADesc(L100,"Min")</f>
        <v>288.21262969799295</v>
      </c>
      <c r="M102" s="24">
        <f>_xll.VADesc(M100,"Min")</f>
        <v>296.53325189026998</v>
      </c>
    </row>
    <row r="103" spans="1:13" s="5" customFormat="1" hidden="1">
      <c r="A103" s="1" t="s">
        <v>5</v>
      </c>
      <c r="B103" s="1"/>
      <c r="C103" s="1"/>
      <c r="D103" s="1"/>
      <c r="E103" s="1"/>
      <c r="F103" s="1"/>
      <c r="G103" s="1"/>
      <c r="H103" s="1"/>
      <c r="I103" s="1"/>
      <c r="J103" s="1"/>
      <c r="K103" s="1"/>
      <c r="L103" s="1"/>
      <c r="M103" s="1"/>
    </row>
    <row r="104" spans="1:13" hidden="1">
      <c r="A104" s="2" t="s">
        <v>0</v>
      </c>
      <c r="B104" s="2"/>
      <c r="C104" s="2"/>
      <c r="D104" s="2"/>
      <c r="E104" s="2"/>
      <c r="F104" s="2"/>
      <c r="G104" s="2" t="s">
        <v>6</v>
      </c>
      <c r="H104" s="2" t="s">
        <v>6</v>
      </c>
      <c r="I104" s="2" t="s">
        <v>6</v>
      </c>
      <c r="J104" s="2" t="s">
        <v>6</v>
      </c>
      <c r="K104" s="2" t="s">
        <v>6</v>
      </c>
      <c r="L104" s="2" t="s">
        <v>6</v>
      </c>
      <c r="M104" s="2" t="s">
        <v>6</v>
      </c>
    </row>
    <row r="105" spans="1:13" s="6" customFormat="1" hidden="1">
      <c r="A105" s="7" t="s">
        <v>1</v>
      </c>
      <c r="B105" s="7"/>
      <c r="C105" s="7"/>
      <c r="D105" s="7"/>
      <c r="E105" s="7"/>
      <c r="F105" s="7"/>
      <c r="G105" s="7" t="s">
        <v>6</v>
      </c>
      <c r="H105" s="7" t="s">
        <v>6</v>
      </c>
      <c r="I105" s="7" t="s">
        <v>6</v>
      </c>
      <c r="J105" s="7" t="s">
        <v>6</v>
      </c>
      <c r="K105" s="7" t="s">
        <v>6</v>
      </c>
      <c r="L105" s="7" t="s">
        <v>6</v>
      </c>
      <c r="M105" s="7" t="s">
        <v>6</v>
      </c>
    </row>
    <row r="106" spans="1:13" s="8" customFormat="1" hidden="1">
      <c r="A106" s="9" t="s">
        <v>2</v>
      </c>
      <c r="B106" s="9"/>
      <c r="C106" s="9"/>
      <c r="D106" s="9"/>
      <c r="E106" s="9"/>
      <c r="F106" s="9"/>
      <c r="G106" s="9" t="s">
        <v>6</v>
      </c>
      <c r="H106" s="9" t="s">
        <v>6</v>
      </c>
      <c r="I106" s="9" t="s">
        <v>6</v>
      </c>
      <c r="J106" s="9" t="s">
        <v>6</v>
      </c>
      <c r="K106" s="9" t="s">
        <v>6</v>
      </c>
      <c r="L106" s="9" t="s">
        <v>6</v>
      </c>
      <c r="M106" s="9" t="s">
        <v>6</v>
      </c>
    </row>
    <row r="107" spans="1:13" s="6" customFormat="1" hidden="1">
      <c r="A107" s="7" t="s">
        <v>3</v>
      </c>
      <c r="B107" s="7"/>
      <c r="C107" s="7"/>
      <c r="D107" s="7"/>
      <c r="E107" s="7"/>
      <c r="F107" s="7"/>
      <c r="G107" s="7" t="s">
        <v>6</v>
      </c>
      <c r="H107" s="7" t="s">
        <v>6</v>
      </c>
      <c r="I107" s="7" t="s">
        <v>6</v>
      </c>
      <c r="J107" s="7" t="s">
        <v>6</v>
      </c>
      <c r="K107" s="7" t="s">
        <v>6</v>
      </c>
      <c r="L107" s="7" t="s">
        <v>6</v>
      </c>
      <c r="M107" s="7" t="s">
        <v>6</v>
      </c>
    </row>
    <row r="108" spans="1:13" s="6" customFormat="1" hidden="1">
      <c r="A108" s="7" t="s">
        <v>4</v>
      </c>
      <c r="B108" s="7"/>
      <c r="C108" s="7"/>
      <c r="D108" s="7"/>
      <c r="E108" s="7"/>
      <c r="F108" s="7"/>
      <c r="G108" s="7" t="s">
        <v>6</v>
      </c>
      <c r="H108" s="7" t="s">
        <v>6</v>
      </c>
      <c r="I108" s="7" t="s">
        <v>6</v>
      </c>
      <c r="J108" s="7" t="s">
        <v>6</v>
      </c>
      <c r="K108" s="7" t="s">
        <v>6</v>
      </c>
      <c r="L108" s="7" t="s">
        <v>6</v>
      </c>
      <c r="M108" s="7" t="s">
        <v>6</v>
      </c>
    </row>
    <row r="109" spans="1:13" s="43" customFormat="1">
      <c r="A109" s="42" t="s">
        <v>24</v>
      </c>
      <c r="B109" s="42"/>
      <c r="C109" s="42"/>
      <c r="D109" s="42"/>
      <c r="E109" s="42"/>
      <c r="F109" s="42"/>
      <c r="G109" s="42"/>
      <c r="H109" s="42"/>
      <c r="I109" s="42"/>
      <c r="J109" s="42"/>
      <c r="K109" s="42"/>
      <c r="L109" s="42"/>
      <c r="M109" s="42"/>
    </row>
    <row r="110" spans="1:13">
      <c r="A110" s="2" t="s">
        <v>0</v>
      </c>
      <c r="B110" s="2"/>
      <c r="C110" s="26"/>
      <c r="D110" s="26"/>
      <c r="E110" s="26"/>
      <c r="F110" s="26"/>
      <c r="G110" s="26"/>
      <c r="H110" s="26"/>
      <c r="I110" s="26"/>
      <c r="J110" s="26" t="str">
        <f>_xll.VADesc(J112,"SourceCount")</f>
        <v>5</v>
      </c>
      <c r="K110" s="26" t="str">
        <f>_xll.VADesc(K112,"SourceCount")</f>
        <v>9</v>
      </c>
      <c r="L110" s="26" t="str">
        <f>_xll.VADesc(L112,"SourceCount")</f>
        <v>9</v>
      </c>
      <c r="M110" s="26" t="str">
        <f>_xll.VADesc(M112,"SourceCount")</f>
        <v>9</v>
      </c>
    </row>
    <row r="111" spans="1:13" s="10" customFormat="1">
      <c r="A111" s="11" t="s">
        <v>1</v>
      </c>
      <c r="B111" s="11"/>
      <c r="C111" s="26"/>
      <c r="D111" s="26"/>
      <c r="E111" s="26"/>
      <c r="F111" s="26"/>
      <c r="G111" s="26"/>
      <c r="H111" s="26"/>
      <c r="I111" s="26"/>
      <c r="J111" s="26">
        <f>_xll.VADesc(J112,"Max")</f>
        <v>0.63034549817676699</v>
      </c>
      <c r="K111" s="26">
        <f>_xll.VADesc(K112,"Max")</f>
        <v>2.2807050737626029</v>
      </c>
      <c r="L111" s="26">
        <f>_xll.VADesc(L112,"Max")</f>
        <v>2.54136975306346</v>
      </c>
      <c r="M111" s="26">
        <f>_xll.VADesc(M112,"Max")</f>
        <v>2.3970127902908671</v>
      </c>
    </row>
    <row r="112" spans="1:13" s="12" customFormat="1">
      <c r="A112" s="13" t="s">
        <v>2</v>
      </c>
      <c r="B112" s="13"/>
      <c r="C112" s="49">
        <f>_xll.VAData($A$6,C$4,$A$109,"VA Actuals","CD")</f>
        <v>0.54702227934875702</v>
      </c>
      <c r="D112" s="49">
        <f>_xll.VAData($A$6,D$4,$A$109,"VA Actuals","CD")</f>
        <v>0.50062660668380499</v>
      </c>
      <c r="E112" s="49">
        <f>_xll.VAData($A$6,E$4,$A$109,"VA Actuals","CD")</f>
        <v>0.59535668380462703</v>
      </c>
      <c r="F112" s="49">
        <f>_xll.VAData($A$6,F$4,$A$109,"VA Actuals","CD")</f>
        <v>0.32354862896315301</v>
      </c>
      <c r="G112" s="49">
        <f>_xll.VAData($A$6,G$4,$A$109,"VA Actuals","CD")</f>
        <v>1.9665541988003401</v>
      </c>
      <c r="H112" s="49">
        <f>_xll.VAData($A$6,H$4,$A$109,"VA Actuals","CD")</f>
        <v>0.40964009567781101</v>
      </c>
      <c r="I112" s="49">
        <f>_xll.VAData($A$6,I$4,$A$109,"VA Actuals","CD")</f>
        <v>0.39</v>
      </c>
      <c r="J112" s="27">
        <f>_xll.VAData($A$6,J$4,$A$109,"custom")</f>
        <v>0.57099999999999995</v>
      </c>
      <c r="K112" s="27">
        <f>_xll.VAData($A$6,K$4,$A$109,"consensus.vaactuals")</f>
        <v>1.860612915839247</v>
      </c>
      <c r="L112" s="27">
        <f>_xll.VAData($A$6,L$4,$A$109,"consensus.vaactuals")</f>
        <v>2.021409663944203</v>
      </c>
      <c r="M112" s="27">
        <f>_xll.VAData($A$6,M$4,$A$109,"consensus.vaactuals")</f>
        <v>2.1382136855014648</v>
      </c>
    </row>
    <row r="113" spans="1:13" s="10" customFormat="1">
      <c r="A113" s="11" t="s">
        <v>3</v>
      </c>
      <c r="B113" s="11"/>
      <c r="C113" s="26"/>
      <c r="D113" s="26"/>
      <c r="E113" s="26"/>
      <c r="F113" s="26"/>
      <c r="G113" s="26"/>
      <c r="H113" s="26"/>
      <c r="I113" s="26"/>
      <c r="J113" s="26">
        <f>_xll.VADesc(J112,"Median")</f>
        <v>0.60935423331119298</v>
      </c>
      <c r="K113" s="26">
        <f>_xll.VADesc(K112,"Median")</f>
        <v>1.9135533075956499</v>
      </c>
      <c r="L113" s="26">
        <f>_xll.VADesc(L112,"Median")</f>
        <v>2.0066854982040501</v>
      </c>
      <c r="M113" s="26">
        <f>_xll.VADesc(M112,"Median")</f>
        <v>2.1330001782358701</v>
      </c>
    </row>
    <row r="114" spans="1:13" s="10" customFormat="1">
      <c r="A114" s="11" t="s">
        <v>4</v>
      </c>
      <c r="B114" s="11"/>
      <c r="C114" s="26"/>
      <c r="D114" s="26"/>
      <c r="E114" s="26"/>
      <c r="F114" s="26"/>
      <c r="G114" s="26"/>
      <c r="H114" s="26"/>
      <c r="I114" s="26"/>
      <c r="J114" s="26">
        <f>_xll.VADesc(J112,"Min")</f>
        <v>0.44260598651053001</v>
      </c>
      <c r="K114" s="26">
        <f>_xll.VADesc(K112,"Min")</f>
        <v>1.5000501433279401</v>
      </c>
      <c r="L114" s="26">
        <f>_xll.VADesc(L112,"Min")</f>
        <v>1.6677437938736399</v>
      </c>
      <c r="M114" s="26">
        <f>_xll.VADesc(M112,"Min")</f>
        <v>1.71589111495696</v>
      </c>
    </row>
    <row r="115" spans="1:13" s="43" customFormat="1">
      <c r="A115" s="42" t="s">
        <v>25</v>
      </c>
      <c r="B115" s="42"/>
      <c r="C115" s="42"/>
      <c r="D115" s="42"/>
      <c r="E115" s="42"/>
      <c r="F115" s="42"/>
      <c r="G115" s="42"/>
      <c r="H115" s="42"/>
      <c r="I115" s="42"/>
      <c r="J115" s="42"/>
      <c r="K115" s="42"/>
      <c r="L115" s="42"/>
      <c r="M115" s="42"/>
    </row>
    <row r="116" spans="1:13">
      <c r="A116" s="2" t="s">
        <v>0</v>
      </c>
      <c r="B116" s="2"/>
      <c r="C116" s="26"/>
      <c r="D116" s="26"/>
      <c r="E116" s="26"/>
      <c r="F116" s="26"/>
      <c r="G116" s="26"/>
      <c r="H116" s="26"/>
      <c r="I116" s="26"/>
      <c r="J116" s="26"/>
      <c r="K116" s="26" t="str">
        <f>_xll.VADesc(K118,"SourceCount")</f>
        <v>9</v>
      </c>
      <c r="L116" s="26" t="str">
        <f>_xll.VADesc(L118,"SourceCount")</f>
        <v>9</v>
      </c>
      <c r="M116" s="26" t="str">
        <f>_xll.VADesc(M118,"SourceCount")</f>
        <v>9</v>
      </c>
    </row>
    <row r="117" spans="1:13" s="10" customFormat="1">
      <c r="A117" s="11" t="s">
        <v>1</v>
      </c>
      <c r="B117" s="11"/>
      <c r="C117" s="26"/>
      <c r="D117" s="26"/>
      <c r="E117" s="26"/>
      <c r="F117" s="26"/>
      <c r="G117" s="26"/>
      <c r="H117" s="26"/>
      <c r="I117" s="26"/>
      <c r="J117" s="26"/>
      <c r="K117" s="26">
        <f>_xll.VADesc(K118,"Max")</f>
        <v>0.5</v>
      </c>
      <c r="L117" s="26">
        <f>_xll.VADesc(L118,"Max")</f>
        <v>0.50761161062039095</v>
      </c>
      <c r="M117" s="26">
        <f>_xll.VADesc(M118,"Max")</f>
        <v>0.5</v>
      </c>
    </row>
    <row r="118" spans="1:13" s="12" customFormat="1">
      <c r="A118" s="13" t="s">
        <v>2</v>
      </c>
      <c r="B118" s="13"/>
      <c r="C118" s="27"/>
      <c r="D118" s="27"/>
      <c r="E118" s="27"/>
      <c r="F118" s="27"/>
      <c r="G118" s="27">
        <f>_xll.VAData($A$6,G$4,$A$115,"consensus.vaactuals")</f>
        <v>0.5</v>
      </c>
      <c r="H118" s="27" t="str">
        <f>_xll.VAData($A$6,H$4,$A$115,"consensus.vaactuals")</f>
        <v>-</v>
      </c>
      <c r="I118" s="27">
        <f>_xll.VAData($A$6,I$4,$A$115,"consensus.vaactuals")</f>
        <v>0.5</v>
      </c>
      <c r="J118" s="27" t="s">
        <v>6</v>
      </c>
      <c r="K118" s="27">
        <f>_xll.VAData($A$6,K$4,$A$115,"consensus.vaactuals")</f>
        <v>0.5</v>
      </c>
      <c r="L118" s="27">
        <f>_xll.VAData($A$6,L$4,$A$115,"consensus.vaactuals")</f>
        <v>0.49529017895782101</v>
      </c>
      <c r="M118" s="27">
        <f>_xll.VAData($A$6,M$4,$A$115,"consensus.vaactuals")</f>
        <v>0.5</v>
      </c>
    </row>
    <row r="119" spans="1:13" s="10" customFormat="1">
      <c r="A119" s="11" t="s">
        <v>3</v>
      </c>
      <c r="B119" s="11"/>
      <c r="C119" s="26"/>
      <c r="D119" s="26"/>
      <c r="E119" s="26"/>
      <c r="F119" s="26"/>
      <c r="G119" s="26"/>
      <c r="H119" s="26"/>
      <c r="I119" s="26"/>
      <c r="J119" s="26"/>
      <c r="K119" s="26">
        <f>_xll.VADesc(K118,"Median")</f>
        <v>0.5</v>
      </c>
      <c r="L119" s="26">
        <f>_xll.VADesc(L118,"Median")</f>
        <v>0.5</v>
      </c>
      <c r="M119" s="26">
        <f>_xll.VADesc(M118,"Median")</f>
        <v>0.5</v>
      </c>
    </row>
    <row r="120" spans="1:13" s="10" customFormat="1" ht="16.350000000000001" customHeight="1">
      <c r="A120" s="11" t="s">
        <v>4</v>
      </c>
      <c r="B120" s="11"/>
      <c r="C120" s="26"/>
      <c r="D120" s="26"/>
      <c r="E120" s="26"/>
      <c r="F120" s="26"/>
      <c r="G120" s="26"/>
      <c r="H120" s="26"/>
      <c r="I120" s="26"/>
      <c r="J120" s="26"/>
      <c r="K120" s="26">
        <f>_xll.VADesc(K118,"Min")</f>
        <v>0.5</v>
      </c>
      <c r="L120" s="26">
        <f>_xll.VADesc(L118,"Min")</f>
        <v>0.45</v>
      </c>
      <c r="M120" s="26">
        <f>_xll.VADesc(M118,"Min")</f>
        <v>0.5</v>
      </c>
    </row>
    <row r="121" spans="1:13" s="43" customFormat="1">
      <c r="A121" s="42" t="s">
        <v>7</v>
      </c>
      <c r="B121" s="42"/>
      <c r="C121" s="42"/>
      <c r="D121" s="42"/>
      <c r="E121" s="42"/>
      <c r="F121" s="42"/>
      <c r="G121" s="42"/>
      <c r="H121" s="42"/>
      <c r="I121" s="42"/>
      <c r="J121" s="42"/>
      <c r="K121" s="42"/>
      <c r="L121" s="42"/>
      <c r="M121" s="42"/>
    </row>
    <row r="122" spans="1:13">
      <c r="A122" s="2" t="s">
        <v>0</v>
      </c>
      <c r="B122" s="2"/>
      <c r="C122" s="26"/>
      <c r="D122" s="26"/>
      <c r="E122" s="26"/>
      <c r="F122" s="26"/>
      <c r="G122" s="26"/>
      <c r="H122" s="26"/>
      <c r="I122" s="26"/>
      <c r="J122" s="26" t="str">
        <f>_xll.VADesc(J124,"SourceCount")</f>
        <v>6</v>
      </c>
      <c r="K122" s="26" t="str">
        <f>_xll.VADesc(K124,"SourceCount")</f>
        <v>9</v>
      </c>
      <c r="L122" s="26" t="str">
        <f>_xll.VADesc(L124,"SourceCount")</f>
        <v>9</v>
      </c>
      <c r="M122" s="26" t="str">
        <f>_xll.VADesc(M124,"SourceCount")</f>
        <v>9</v>
      </c>
    </row>
    <row r="123" spans="1:13" s="6" customFormat="1">
      <c r="A123" s="7" t="s">
        <v>1</v>
      </c>
      <c r="B123" s="7"/>
      <c r="C123" s="26"/>
      <c r="D123" s="26"/>
      <c r="E123" s="26"/>
      <c r="F123" s="29"/>
      <c r="G123" s="29"/>
      <c r="H123" s="29"/>
      <c r="I123" s="29"/>
      <c r="J123" s="29">
        <f>_xll.VADesc(J124,"Max")</f>
        <v>259.75587967598779</v>
      </c>
      <c r="K123" s="29">
        <f>_xll.VADesc(K124,"Max")</f>
        <v>880.36421223166599</v>
      </c>
      <c r="L123" s="29">
        <f>_xll.VADesc(L124,"Max")</f>
        <v>1134.94758285274</v>
      </c>
      <c r="M123" s="29">
        <f>_xll.VADesc(M124,"Max")</f>
        <v>1986.4099611634099</v>
      </c>
    </row>
    <row r="124" spans="1:13" s="8" customFormat="1">
      <c r="A124" s="9" t="s">
        <v>2</v>
      </c>
      <c r="B124" s="9"/>
      <c r="C124" s="28">
        <f>_xll.VAData($A$6,C$4,$A$121,"VA Actuals","CD")</f>
        <v>82.253</v>
      </c>
      <c r="D124" s="28">
        <f>_xll.VAData($A$6,D$4,$A$121,"VA Actuals","CD")</f>
        <v>116.958</v>
      </c>
      <c r="E124" s="28">
        <f>_xll.VAData($A$6,E$4,$A$121,"VA Actuals","CD")</f>
        <v>149.37899999999999</v>
      </c>
      <c r="F124" s="28">
        <f>_xll.VAData($A$6,F$4,$A$121,"VA Actuals","CD")</f>
        <v>332.78800000000001</v>
      </c>
      <c r="G124" s="28">
        <f>_xll.VAData($A$6,G$4,$A$121,"VA Actuals","CD")</f>
        <v>681.37800000000004</v>
      </c>
      <c r="H124" s="30">
        <f>_xll.VAData($A$6,H$4,$A$121,"consensus.vaactuals")</f>
        <v>144.834</v>
      </c>
      <c r="I124" s="30">
        <f>_xll.VAData($A$6,I$4,$A$121,"consensus.vaactuals")</f>
        <v>156.435</v>
      </c>
      <c r="J124" s="30">
        <f>_xll.VAData($A$6,J$4,$A$121,"consensus.vaactuals")</f>
        <v>208.64965968834031</v>
      </c>
      <c r="K124" s="30">
        <f>_xll.VAData($A$6,K$4,$A$121,"consensus.vaactuals")</f>
        <v>796.52944586504418</v>
      </c>
      <c r="L124" s="30">
        <f>_xll.VAData($A$6,L$4,$A$121,"consensus.vaactuals")</f>
        <v>925.65894258382627</v>
      </c>
      <c r="M124" s="30">
        <f>_xll.VAData($A$6,M$4,$A$121,"consensus.vaactuals")</f>
        <v>921.57057339458083</v>
      </c>
    </row>
    <row r="125" spans="1:13" s="6" customFormat="1">
      <c r="A125" s="7" t="s">
        <v>3</v>
      </c>
      <c r="B125" s="7"/>
      <c r="C125" s="26"/>
      <c r="D125" s="26"/>
      <c r="E125" s="26"/>
      <c r="F125" s="29"/>
      <c r="G125" s="29"/>
      <c r="H125" s="29"/>
      <c r="I125" s="29"/>
      <c r="J125" s="29">
        <f>_xll.VADesc(J124,"Median")</f>
        <v>208.52984180573449</v>
      </c>
      <c r="K125" s="29">
        <f>_xll.VADesc(K124,"Median")</f>
        <v>800.69807476211793</v>
      </c>
      <c r="L125" s="29">
        <f>_xll.VADesc(L124,"Median")</f>
        <v>876.55738357428595</v>
      </c>
      <c r="M125" s="29">
        <f>_xll.VADesc(M124,"Median")</f>
        <v>830.62666673208105</v>
      </c>
    </row>
    <row r="126" spans="1:13" s="6" customFormat="1">
      <c r="A126" s="7" t="s">
        <v>4</v>
      </c>
      <c r="B126" s="7"/>
      <c r="C126" s="26"/>
      <c r="D126" s="26"/>
      <c r="E126" s="26"/>
      <c r="F126" s="29"/>
      <c r="G126" s="29"/>
      <c r="H126" s="29"/>
      <c r="I126" s="29"/>
      <c r="J126" s="29">
        <f>_xll.VADesc(J124,"Min")</f>
        <v>162.30933558059002</v>
      </c>
      <c r="K126" s="29">
        <f>_xll.VADesc(K124,"Min")</f>
        <v>710.614063836897</v>
      </c>
      <c r="L126" s="29">
        <f>_xll.VADesc(L124,"Min")</f>
        <v>729.234752906175</v>
      </c>
      <c r="M126" s="29">
        <f>_xll.VADesc(M124,"Min")</f>
        <v>646.85021148116903</v>
      </c>
    </row>
    <row r="127" spans="1:13" s="43" customFormat="1">
      <c r="A127" s="42" t="s">
        <v>26</v>
      </c>
      <c r="B127" s="42"/>
      <c r="C127" s="42"/>
      <c r="D127" s="42"/>
      <c r="E127" s="42"/>
      <c r="F127" s="42"/>
      <c r="G127" s="42"/>
      <c r="H127" s="42"/>
      <c r="I127" s="42"/>
      <c r="J127" s="42"/>
      <c r="K127" s="42"/>
      <c r="L127" s="42"/>
      <c r="M127" s="42"/>
    </row>
    <row r="128" spans="1:13">
      <c r="A128" s="2" t="s">
        <v>0</v>
      </c>
      <c r="B128" s="2"/>
      <c r="C128" s="26"/>
      <c r="D128" s="26"/>
      <c r="E128" s="26"/>
      <c r="F128" s="26"/>
      <c r="G128" s="26"/>
      <c r="H128" s="26"/>
      <c r="I128" s="26"/>
      <c r="J128" s="26" t="str">
        <f>_xll.VADesc(J130,"SourceCount")</f>
        <v>2</v>
      </c>
      <c r="K128" s="26" t="str">
        <f>_xll.VADesc(K130,"SourceCount")</f>
        <v>6</v>
      </c>
      <c r="L128" s="26" t="str">
        <f>_xll.VADesc(L130,"SourceCount")</f>
        <v>6</v>
      </c>
      <c r="M128" s="26" t="str">
        <f>_xll.VADesc(M130,"SourceCount")</f>
        <v>6</v>
      </c>
    </row>
    <row r="129" spans="1:13" s="6" customFormat="1">
      <c r="A129" s="7" t="s">
        <v>1</v>
      </c>
      <c r="B129" s="7"/>
      <c r="C129" s="26"/>
      <c r="D129" s="26"/>
      <c r="E129" s="26"/>
      <c r="F129" s="57"/>
      <c r="G129" s="57"/>
      <c r="H129" s="57"/>
      <c r="I129" s="57"/>
      <c r="J129" s="58">
        <f>_xll.VADesc(J130,"Max")</f>
        <v>2358.1791378186003</v>
      </c>
      <c r="K129" s="58">
        <f>_xll.VADesc(K130,"Max")</f>
        <v>2564.41606343188</v>
      </c>
      <c r="L129" s="58">
        <f>_xll.VADesc(L130,"Max")</f>
        <v>2892.1185221114001</v>
      </c>
      <c r="M129" s="58">
        <f>_xll.VADesc(M130,"Max")</f>
        <v>3507.7500351273297</v>
      </c>
    </row>
    <row r="130" spans="1:13" s="8" customFormat="1">
      <c r="A130" s="9" t="s">
        <v>2</v>
      </c>
      <c r="B130" s="9"/>
      <c r="C130" s="28">
        <f>_xll.VAData($A$6,C$4,$A$127,"VA Actuals","CD")</f>
        <v>1762.5319999999999</v>
      </c>
      <c r="D130" s="28">
        <f>_xll.VAData($A$6,D$4,$A$127,"VA Actuals","CD")</f>
        <v>1759.566</v>
      </c>
      <c r="E130" s="28">
        <f>_xll.VAData($A$6,E$4,$A$127,"VA Actuals","CD")</f>
        <v>1859.7190000000001</v>
      </c>
      <c r="F130" s="28">
        <f>_xll.VAData($A$6,F$4,$A$127,"VA Actuals","CD")</f>
        <v>2115</v>
      </c>
      <c r="G130" s="28">
        <f>_xll.VAData($A$6,G$4,$A$127,"VA Actuals","CD")</f>
        <v>2114.9749999999999</v>
      </c>
      <c r="H130" s="54">
        <f>_xll.VAData($A$6,H$4,$A$127,"consensus.vaactuals")</f>
        <v>2123.5230000000001</v>
      </c>
      <c r="I130" s="54">
        <f>_xll.VAData($A$6,I$4,$A$127,"consensus.vaactuals")</f>
        <v>2341.8000000000002</v>
      </c>
      <c r="J130" s="54">
        <f>_xll.VAData($A$6,J$4,$A$127,"consensus.vaactuals")</f>
        <v>2323.6562196463524</v>
      </c>
      <c r="K130" s="54">
        <f>_xll.VAData($A$6,K$4,$A$127,"consensus.vaactuals")</f>
        <v>2391.186772640458</v>
      </c>
      <c r="L130" s="54">
        <f>_xll.VAData($A$6,L$4,$A$127,"consensus.vaactuals")</f>
        <v>2635.8371706890998</v>
      </c>
      <c r="M130" s="54">
        <f>_xll.VAData($A$6,M$4,$A$127,"consensus.vaactuals")</f>
        <v>2758.7171425036881</v>
      </c>
    </row>
    <row r="131" spans="1:13" s="6" customFormat="1">
      <c r="A131" s="7" t="s">
        <v>3</v>
      </c>
      <c r="B131" s="7"/>
      <c r="C131" s="26"/>
      <c r="D131" s="26"/>
      <c r="E131" s="26"/>
      <c r="F131" s="57"/>
      <c r="G131" s="57"/>
      <c r="H131" s="57"/>
      <c r="I131" s="57"/>
      <c r="J131" s="58">
        <f>_xll.VADesc(J130,"Median")</f>
        <v>2323.6562196463524</v>
      </c>
      <c r="K131" s="58">
        <f>_xll.VADesc(K130,"Median")</f>
        <v>2372.0298254398299</v>
      </c>
      <c r="L131" s="58">
        <f>_xll.VADesc(L130,"Median")</f>
        <v>2624.3781984707798</v>
      </c>
      <c r="M131" s="58">
        <f>_xll.VADesc(M130,"Median")</f>
        <v>2607.9345225740299</v>
      </c>
    </row>
    <row r="132" spans="1:13" s="6" customFormat="1">
      <c r="A132" s="7" t="s">
        <v>4</v>
      </c>
      <c r="B132" s="7"/>
      <c r="C132" s="26"/>
      <c r="D132" s="26"/>
      <c r="E132" s="26"/>
      <c r="F132" s="57"/>
      <c r="G132" s="57"/>
      <c r="H132" s="57"/>
      <c r="I132" s="57"/>
      <c r="J132" s="58">
        <f>_xll.VADesc(J130,"Min")</f>
        <v>2289.1333014741049</v>
      </c>
      <c r="K132" s="58">
        <f>_xll.VADesc(K130,"Min")</f>
        <v>2250.8033365820197</v>
      </c>
      <c r="L132" s="58">
        <f>_xll.VADesc(L130,"Min")</f>
        <v>2354.16970898196</v>
      </c>
      <c r="M132" s="58">
        <f>_xll.VADesc(M130,"Min")</f>
        <v>2431.24162550038</v>
      </c>
    </row>
    <row r="133" spans="1:13" s="43" customFormat="1">
      <c r="A133" s="42" t="s">
        <v>27</v>
      </c>
      <c r="B133" s="42" t="s">
        <v>52</v>
      </c>
      <c r="C133" s="42"/>
      <c r="D133" s="42"/>
      <c r="E133" s="42"/>
      <c r="F133" s="42"/>
      <c r="G133" s="42"/>
      <c r="H133" s="42"/>
      <c r="I133" s="42"/>
      <c r="J133" s="42"/>
      <c r="K133" s="42"/>
      <c r="L133" s="42"/>
      <c r="M133" s="42"/>
    </row>
    <row r="134" spans="1:13">
      <c r="A134" s="2" t="s">
        <v>0</v>
      </c>
      <c r="B134" s="2"/>
      <c r="C134" s="60"/>
      <c r="D134" s="60"/>
      <c r="E134" s="60"/>
      <c r="F134" s="60"/>
      <c r="G134" s="60"/>
      <c r="H134" s="60"/>
      <c r="I134" s="60"/>
      <c r="J134" s="60"/>
      <c r="K134" s="60"/>
      <c r="L134" s="60"/>
      <c r="M134" s="60"/>
    </row>
    <row r="135" spans="1:13" s="6" customFormat="1">
      <c r="A135" s="7" t="s">
        <v>1</v>
      </c>
      <c r="B135" s="7"/>
      <c r="C135" s="60"/>
      <c r="D135" s="60"/>
      <c r="E135" s="60"/>
      <c r="F135" s="61"/>
      <c r="G135" s="61"/>
      <c r="H135" s="61"/>
      <c r="I135" s="61"/>
      <c r="J135" s="61"/>
      <c r="K135" s="61"/>
      <c r="L135" s="61"/>
      <c r="M135" s="61"/>
    </row>
    <row r="136" spans="1:13" s="8" customFormat="1">
      <c r="A136" s="9" t="s">
        <v>2</v>
      </c>
      <c r="B136" s="9"/>
      <c r="C136" s="62"/>
      <c r="D136" s="62"/>
      <c r="E136" s="62"/>
      <c r="F136" s="62"/>
      <c r="G136" s="62"/>
      <c r="H136" s="63"/>
      <c r="I136" s="63"/>
      <c r="J136" s="63"/>
      <c r="K136" s="63"/>
      <c r="L136" s="63"/>
      <c r="M136" s="63"/>
    </row>
    <row r="137" spans="1:13" s="6" customFormat="1">
      <c r="A137" s="7" t="s">
        <v>3</v>
      </c>
      <c r="B137" s="7"/>
      <c r="C137" s="60"/>
      <c r="D137" s="60"/>
      <c r="E137" s="60"/>
      <c r="F137" s="61"/>
      <c r="G137" s="61"/>
      <c r="H137" s="61"/>
      <c r="I137" s="61"/>
      <c r="J137" s="61"/>
      <c r="K137" s="61"/>
      <c r="L137" s="61"/>
      <c r="M137" s="61"/>
    </row>
    <row r="138" spans="1:13" s="6" customFormat="1">
      <c r="A138" s="7" t="s">
        <v>4</v>
      </c>
      <c r="B138" s="7"/>
      <c r="C138" s="60"/>
      <c r="D138" s="60"/>
      <c r="E138" s="60"/>
      <c r="F138" s="61"/>
      <c r="G138" s="61"/>
      <c r="H138" s="61"/>
      <c r="I138" s="61"/>
      <c r="J138" s="61"/>
      <c r="K138" s="61"/>
      <c r="L138" s="61"/>
      <c r="M138" s="61"/>
    </row>
    <row r="139" spans="1:13" s="43" customFormat="1">
      <c r="A139" s="42" t="s">
        <v>29</v>
      </c>
      <c r="B139" s="42"/>
      <c r="C139" s="42"/>
      <c r="D139" s="42"/>
      <c r="E139" s="42"/>
      <c r="F139" s="42"/>
      <c r="G139" s="42"/>
      <c r="H139" s="42"/>
      <c r="I139" s="42"/>
      <c r="J139" s="42"/>
      <c r="K139" s="42"/>
      <c r="L139" s="42"/>
      <c r="M139" s="42"/>
    </row>
    <row r="140" spans="1:13">
      <c r="A140" s="2" t="s">
        <v>0</v>
      </c>
      <c r="B140" s="2"/>
      <c r="C140" s="26"/>
      <c r="D140" s="26"/>
      <c r="E140" s="26"/>
      <c r="F140" s="26"/>
      <c r="G140" s="26"/>
      <c r="H140" s="26"/>
      <c r="I140" s="26"/>
      <c r="J140" s="26" t="str">
        <f>_xll.VADesc(J142,"SourceCount")</f>
        <v>4</v>
      </c>
      <c r="K140" s="26" t="str">
        <f>_xll.VADesc(K142,"SourceCount")</f>
        <v>4</v>
      </c>
      <c r="L140" s="26" t="str">
        <f>_xll.VADesc(L142,"SourceCount")</f>
        <v>4</v>
      </c>
      <c r="M140" s="26" t="str">
        <f>_xll.VADesc(M142,"SourceCount")</f>
        <v>2</v>
      </c>
    </row>
    <row r="141" spans="1:13" s="6" customFormat="1">
      <c r="A141" s="7" t="s">
        <v>1</v>
      </c>
      <c r="B141" s="7"/>
      <c r="C141" s="26"/>
      <c r="D141" s="26"/>
      <c r="E141" s="26"/>
      <c r="F141" s="29"/>
      <c r="G141" s="29"/>
      <c r="H141" s="29"/>
      <c r="I141" s="29"/>
      <c r="J141" s="29">
        <f>_xll.VADesc(J142,"Max")</f>
        <v>-20</v>
      </c>
      <c r="K141" s="29">
        <f>_xll.VADesc(K142,"Max")</f>
        <v>-80</v>
      </c>
      <c r="L141" s="29">
        <f>_xll.VADesc(L142,"Max")</f>
        <v>-20</v>
      </c>
      <c r="M141" s="29">
        <f>_xll.VADesc(M142,"Max")</f>
        <v>-20</v>
      </c>
    </row>
    <row r="142" spans="1:13" s="8" customFormat="1">
      <c r="A142" s="9" t="s">
        <v>2</v>
      </c>
      <c r="B142" s="9"/>
      <c r="C142" s="31">
        <f>_xll.VAData($A$6,C$4,$A$139,"consensus.vaactuals")</f>
        <v>-30</v>
      </c>
      <c r="D142" s="30">
        <f>_xll.VAData($A$6,D$4,$A$139,"consensus.vaactuals")</f>
        <v>-40</v>
      </c>
      <c r="E142" s="30">
        <f>_xll.VAData($A$6,E$4,$A$139,"consensus.vaactuals")</f>
        <v>-40</v>
      </c>
      <c r="F142" s="30">
        <f>_xll.VAData($A$6,F$4,$A$139,"consensus.vaactuals")</f>
        <v>-30</v>
      </c>
      <c r="G142" s="30">
        <f>_xll.VAData($A$6,G$4,$A$139,"consensus.vaactuals")</f>
        <v>-140.00000000000099</v>
      </c>
      <c r="H142" s="30">
        <f>_xll.VAData($A$6,H$4,$A$139,"consensus.vaactuals")</f>
        <v>-30</v>
      </c>
      <c r="I142" s="30">
        <f>_xll.VAData($A$6,I$4,$A$139,"consensus.vaactuals")</f>
        <v>-20</v>
      </c>
      <c r="J142" s="30">
        <f>_xll.VAData($A$6,J$4,$A$139,"consensus.vaactuals")</f>
        <v>-22.5</v>
      </c>
      <c r="K142" s="30">
        <f>_xll.VAData($A$6,K$4,$A$139,"consensus.vaactuals")</f>
        <v>-82.5</v>
      </c>
      <c r="L142" s="30">
        <f>_xll.VAData($A$6,L$4,$A$139,"consensus.vaactuals")</f>
        <v>-40</v>
      </c>
      <c r="M142" s="30">
        <f>_xll.VAData($A$6,M$4,$A$139,"consensus.vaactuals")</f>
        <v>-25</v>
      </c>
    </row>
    <row r="143" spans="1:13" s="6" customFormat="1">
      <c r="A143" s="7" t="s">
        <v>3</v>
      </c>
      <c r="B143" s="7"/>
      <c r="C143" s="26"/>
      <c r="D143" s="29"/>
      <c r="E143" s="29"/>
      <c r="F143" s="29"/>
      <c r="G143" s="29"/>
      <c r="H143" s="29"/>
      <c r="I143" s="29"/>
      <c r="J143" s="29">
        <f>_xll.VADesc(J142,"Median")</f>
        <v>-20</v>
      </c>
      <c r="K143" s="29">
        <f>_xll.VADesc(K142,"Median")</f>
        <v>-80</v>
      </c>
      <c r="L143" s="29">
        <f>_xll.VADesc(L142,"Median")</f>
        <v>-35</v>
      </c>
      <c r="M143" s="29">
        <f>_xll.VADesc(M142,"Median")</f>
        <v>-25</v>
      </c>
    </row>
    <row r="144" spans="1:13" s="6" customFormat="1">
      <c r="A144" s="7" t="s">
        <v>4</v>
      </c>
      <c r="B144" s="7"/>
      <c r="C144" s="26"/>
      <c r="D144" s="29"/>
      <c r="E144" s="29"/>
      <c r="F144" s="29"/>
      <c r="G144" s="29"/>
      <c r="H144" s="29"/>
      <c r="I144" s="29"/>
      <c r="J144" s="29">
        <f>_xll.VADesc(J142,"Min")</f>
        <v>-30</v>
      </c>
      <c r="K144" s="29">
        <f>_xll.VADesc(K142,"Min")</f>
        <v>-90</v>
      </c>
      <c r="L144" s="29">
        <f>_xll.VADesc(L142,"Min")</f>
        <v>-70</v>
      </c>
      <c r="M144" s="29">
        <f>_xll.VADesc(M142,"Min")</f>
        <v>-30</v>
      </c>
    </row>
    <row r="145" spans="1:15" s="43" customFormat="1">
      <c r="A145" s="42" t="s">
        <v>28</v>
      </c>
      <c r="B145" s="42"/>
      <c r="C145" s="42"/>
      <c r="D145" s="47"/>
      <c r="E145" s="47"/>
      <c r="F145" s="47"/>
      <c r="G145" s="42"/>
      <c r="H145" s="42"/>
      <c r="I145" s="42"/>
      <c r="J145" s="42"/>
      <c r="K145" s="42"/>
      <c r="L145" s="42"/>
      <c r="M145" s="42"/>
    </row>
    <row r="146" spans="1:15">
      <c r="A146" s="2" t="s">
        <v>0</v>
      </c>
      <c r="B146" s="2"/>
      <c r="C146" s="26"/>
      <c r="D146" s="29"/>
      <c r="E146" s="29"/>
      <c r="F146" s="26"/>
      <c r="G146" s="26"/>
      <c r="H146" s="26"/>
      <c r="I146" s="26"/>
      <c r="J146" s="26" t="str">
        <f>_xll.VADesc(J148,"SourceCount")</f>
        <v>4</v>
      </c>
      <c r="K146" s="26" t="str">
        <f>_xll.VADesc(K148,"SourceCount")</f>
        <v>4</v>
      </c>
      <c r="L146" s="26" t="str">
        <f>_xll.VADesc(L148,"SourceCount")</f>
        <v>4</v>
      </c>
      <c r="M146" s="26" t="str">
        <f>_xll.VADesc(M148,"SourceCount")</f>
        <v>4</v>
      </c>
    </row>
    <row r="147" spans="1:15" s="6" customFormat="1">
      <c r="A147" s="7" t="s">
        <v>1</v>
      </c>
      <c r="B147" s="7"/>
      <c r="C147" s="26"/>
      <c r="D147" s="29"/>
      <c r="E147" s="29"/>
      <c r="F147" s="29"/>
      <c r="G147" s="29"/>
      <c r="H147" s="29"/>
      <c r="I147" s="29"/>
      <c r="J147" s="29">
        <f>_xll.VADesc(J148,"Max")</f>
        <v>170</v>
      </c>
      <c r="K147" s="29">
        <f>_xll.VADesc(K148,"Max")</f>
        <v>600</v>
      </c>
      <c r="L147" s="29">
        <f>_xll.VADesc(L148,"Max")</f>
        <v>630</v>
      </c>
      <c r="M147" s="29">
        <f>_xll.VADesc(M148,"Max")</f>
        <v>661.5</v>
      </c>
    </row>
    <row r="148" spans="1:15" s="8" customFormat="1">
      <c r="A148" s="9" t="s">
        <v>2</v>
      </c>
      <c r="B148" s="9"/>
      <c r="C148" s="30">
        <f>_xll.VAData($A$6,C$4,$A$145,"consensus.vaactuals")</f>
        <v>90</v>
      </c>
      <c r="D148" s="30">
        <f>_xll.VAData($A$6,D$4,$A$145,"consensus.vaactuals")</f>
        <v>100.00000000000099</v>
      </c>
      <c r="E148" s="30">
        <f>_xll.VAData($A$6,E$4,$A$145,"consensus.vaactuals")</f>
        <v>139.99999999999901</v>
      </c>
      <c r="F148" s="30">
        <f>_xll.VAData($A$6,F$4,$A$145,"consensus.vaactuals")</f>
        <v>160</v>
      </c>
      <c r="G148" s="30">
        <f>_xll.VAData($A$6,G$4,$A$145,"consensus.vaactuals")</f>
        <v>490</v>
      </c>
      <c r="H148" s="30">
        <f>_xll.VAData($A$6,H$4,$A$145,"consensus.vaactuals")</f>
        <v>120</v>
      </c>
      <c r="I148" s="30">
        <f>_xll.VAData($A$6,I$4,$A$145,"consensus.vaactuals")</f>
        <v>110</v>
      </c>
      <c r="J148" s="30">
        <f>_xll.VAData($A$6,J$4,$A$145,"consensus.vaactuals")</f>
        <v>157.5</v>
      </c>
      <c r="K148" s="30">
        <f>_xll.VAData($A$6,K$4,$A$145,"consensus.vaactuals")</f>
        <v>571.25</v>
      </c>
      <c r="L148" s="30">
        <f>_xll.VAData($A$6,L$4,$A$145,"consensus.vaactuals")</f>
        <v>512.5</v>
      </c>
      <c r="M148" s="30">
        <f>_xll.VAData($A$6,M$4,$A$145,"consensus.vaactuals")</f>
        <v>467.875</v>
      </c>
    </row>
    <row r="149" spans="1:15" s="6" customFormat="1">
      <c r="A149" s="7" t="s">
        <v>3</v>
      </c>
      <c r="B149" s="7"/>
      <c r="C149" s="26"/>
      <c r="D149" s="29"/>
      <c r="E149" s="29"/>
      <c r="F149" s="29"/>
      <c r="G149" s="29"/>
      <c r="H149" s="29"/>
      <c r="I149" s="29"/>
      <c r="J149" s="29">
        <f>_xll.VADesc(J148,"Median")</f>
        <v>160</v>
      </c>
      <c r="K149" s="29">
        <f>_xll.VADesc(K148,"Median")</f>
        <v>580</v>
      </c>
      <c r="L149" s="29">
        <f>_xll.VADesc(L148,"Median")</f>
        <v>505</v>
      </c>
      <c r="M149" s="29">
        <f>_xll.VADesc(M148,"Median")</f>
        <v>425</v>
      </c>
    </row>
    <row r="150" spans="1:15" s="6" customFormat="1">
      <c r="A150" s="7" t="s">
        <v>4</v>
      </c>
      <c r="B150" s="7"/>
      <c r="C150" s="26"/>
      <c r="D150" s="29"/>
      <c r="E150" s="29"/>
      <c r="F150" s="29"/>
      <c r="G150" s="29"/>
      <c r="H150" s="29"/>
      <c r="I150" s="29"/>
      <c r="J150" s="29">
        <f>_xll.VADesc(J148,"Min")</f>
        <v>140</v>
      </c>
      <c r="K150" s="29">
        <f>_xll.VADesc(K148,"Min")</f>
        <v>525</v>
      </c>
      <c r="L150" s="29">
        <f>_xll.VADesc(L148,"Min")</f>
        <v>410</v>
      </c>
      <c r="M150" s="29">
        <f>_xll.VADesc(M148,"Min")</f>
        <v>360</v>
      </c>
    </row>
    <row r="151" spans="1:15" s="43" customFormat="1">
      <c r="A151" s="42" t="s">
        <v>30</v>
      </c>
      <c r="B151" s="42"/>
      <c r="C151" s="42"/>
      <c r="D151" s="42"/>
      <c r="E151" s="42"/>
      <c r="F151" s="42"/>
      <c r="G151" s="42"/>
      <c r="H151" s="42"/>
      <c r="I151" s="42"/>
      <c r="J151" s="42"/>
      <c r="K151" s="42"/>
      <c r="L151" s="42"/>
      <c r="M151" s="42"/>
    </row>
    <row r="152" spans="1:15">
      <c r="A152" s="2" t="s">
        <v>0</v>
      </c>
      <c r="B152" s="2"/>
      <c r="C152" s="26"/>
      <c r="D152" s="26"/>
      <c r="E152" s="26"/>
      <c r="F152" s="26"/>
      <c r="G152" s="26"/>
      <c r="H152" s="26"/>
      <c r="I152" s="26"/>
      <c r="J152" s="26" t="str">
        <f>_xll.VADesc(J154,"SourceCount")</f>
        <v>6</v>
      </c>
      <c r="K152" s="26" t="str">
        <f>_xll.VADesc(K154,"SourceCount")</f>
        <v>7</v>
      </c>
      <c r="L152" s="26" t="str">
        <f>_xll.VADesc(L154,"SourceCount")</f>
        <v>7</v>
      </c>
      <c r="M152" s="26" t="str">
        <f>_xll.VADesc(M154,"SourceCount")</f>
        <v>7</v>
      </c>
    </row>
    <row r="153" spans="1:15" s="6" customFormat="1">
      <c r="A153" s="7" t="s">
        <v>1</v>
      </c>
      <c r="B153" s="7"/>
      <c r="C153" s="26"/>
      <c r="D153" s="26"/>
      <c r="E153" s="26"/>
      <c r="F153" s="29"/>
      <c r="G153" s="29"/>
      <c r="H153" s="29"/>
      <c r="I153" s="29"/>
      <c r="J153" s="29">
        <f>_xll.VADesc(J154,"Max")</f>
        <v>160</v>
      </c>
      <c r="K153" s="29">
        <f>_xll.VADesc(K154,"Max")</f>
        <v>380</v>
      </c>
      <c r="L153" s="29">
        <f>_xll.VADesc(L154,"Max")</f>
        <v>320</v>
      </c>
      <c r="M153" s="29">
        <f>_xll.VADesc(M154,"Max")</f>
        <v>313.7</v>
      </c>
    </row>
    <row r="154" spans="1:15" s="8" customFormat="1">
      <c r="A154" s="9" t="s">
        <v>2</v>
      </c>
      <c r="B154" s="9"/>
      <c r="C154" s="30">
        <f>_xll.VAData($A$6,C$4,$A$151,"consensus.vaactuals")</f>
        <v>90</v>
      </c>
      <c r="D154" s="30">
        <f>_xll.VAData($A$6,D$4,$A$151,"consensus.vaactuals")</f>
        <v>40</v>
      </c>
      <c r="E154" s="30">
        <f>_xll.VAData($A$6,E$4,$A$151,"consensus.vaactuals")</f>
        <v>30</v>
      </c>
      <c r="F154" s="30">
        <f>_xll.VAData($A$6,F$4,$A$151,"consensus.vaactuals")</f>
        <v>100</v>
      </c>
      <c r="G154" s="30">
        <f>_xll.VAData($A$6,G$4,$A$151,"consensus.vaactuals")</f>
        <v>260</v>
      </c>
      <c r="H154" s="30">
        <f>_xll.VAData($A$6,H$4,$A$151,"consensus.vaactuals")</f>
        <v>110.00000000000101</v>
      </c>
      <c r="I154" s="30">
        <f>_xll.VAData($A$6,I$4,$A$151,"consensus.vaactuals")</f>
        <v>100</v>
      </c>
      <c r="J154" s="30">
        <f>_xll.VAData($A$6,J$4,$A$151,"consensus.vaactuals")</f>
        <v>75</v>
      </c>
      <c r="K154" s="30">
        <f>_xll.VAData($A$6,K$4,$A$151,"consensus.vaactuals")</f>
        <v>314.23828571428595</v>
      </c>
      <c r="L154" s="30">
        <f>_xll.VAData($A$6,L$4,$A$151,"consensus.vaactuals")</f>
        <v>241.12257714285712</v>
      </c>
      <c r="M154" s="30">
        <f>_xll.VAData($A$6,M$4,$A$151,"consensus.vaactuals")</f>
        <v>228.79911159999986</v>
      </c>
    </row>
    <row r="155" spans="1:15" s="6" customFormat="1">
      <c r="A155" s="7" t="s">
        <v>3</v>
      </c>
      <c r="B155" s="7"/>
      <c r="C155" s="29"/>
      <c r="D155" s="29"/>
      <c r="E155" s="29"/>
      <c r="F155" s="29"/>
      <c r="G155" s="29"/>
      <c r="H155" s="29"/>
      <c r="I155" s="29"/>
      <c r="J155" s="29">
        <f>_xll.VADesc(J154,"Median")</f>
        <v>62.5</v>
      </c>
      <c r="K155" s="29">
        <f>_xll.VADesc(K154,"Median")</f>
        <v>289.66800000000097</v>
      </c>
      <c r="L155" s="29">
        <f>_xll.VADesc(L154,"Median")</f>
        <v>250</v>
      </c>
      <c r="M155" s="29">
        <f>_xll.VADesc(M154,"Median")</f>
        <v>200</v>
      </c>
    </row>
    <row r="156" spans="1:15" s="6" customFormat="1">
      <c r="A156" s="7" t="s">
        <v>4</v>
      </c>
      <c r="B156" s="7"/>
      <c r="C156" s="26"/>
      <c r="D156" s="26"/>
      <c r="E156" s="26"/>
      <c r="F156" s="29"/>
      <c r="G156" s="29"/>
      <c r="H156" s="29"/>
      <c r="I156" s="29"/>
      <c r="J156" s="29">
        <f>_xll.VADesc(J154,"Min")</f>
        <v>30</v>
      </c>
      <c r="K156" s="29">
        <f>_xll.VADesc(K154,"Min")</f>
        <v>260</v>
      </c>
      <c r="L156" s="29">
        <f>_xll.VADesc(L154,"Min")</f>
        <v>140.00000000000099</v>
      </c>
      <c r="M156" s="29">
        <f>_xll.VADesc(M154,"Min")</f>
        <v>100</v>
      </c>
    </row>
    <row r="157" spans="1:15" s="43" customFormat="1">
      <c r="A157" s="42" t="s">
        <v>34</v>
      </c>
      <c r="B157" s="42"/>
      <c r="C157" s="42"/>
      <c r="D157" s="42"/>
      <c r="E157" s="42"/>
      <c r="F157" s="42"/>
      <c r="G157" s="42"/>
      <c r="H157" s="42"/>
      <c r="I157" s="42"/>
      <c r="J157" s="42"/>
      <c r="K157" s="42"/>
      <c r="L157" s="42"/>
      <c r="M157" s="42"/>
      <c r="O157" s="48"/>
    </row>
    <row r="158" spans="1:15">
      <c r="A158" s="2" t="s">
        <v>0</v>
      </c>
      <c r="B158" s="2"/>
      <c r="C158" s="2"/>
      <c r="D158" s="2"/>
      <c r="E158" s="2"/>
      <c r="F158" s="23"/>
      <c r="G158" s="23"/>
      <c r="H158" s="23"/>
      <c r="I158" s="23"/>
      <c r="J158" s="23" t="str">
        <f>_xll.VADesc(J160,"SourceCount")</f>
        <v>6</v>
      </c>
      <c r="K158" s="23" t="str">
        <f>_xll.VADesc(K160,"SourceCount")</f>
        <v>7</v>
      </c>
      <c r="L158" s="23" t="str">
        <f>_xll.VADesc(L160,"SourceCount")</f>
        <v>6</v>
      </c>
      <c r="M158" s="23" t="str">
        <f>_xll.VADesc(M160,"SourceCount")</f>
        <v>6</v>
      </c>
    </row>
    <row r="159" spans="1:15" s="6" customFormat="1">
      <c r="A159" s="7" t="s">
        <v>1</v>
      </c>
      <c r="B159" s="7"/>
      <c r="C159" s="7"/>
      <c r="D159" s="7"/>
      <c r="E159" s="7"/>
      <c r="F159" s="7"/>
      <c r="G159" s="7"/>
      <c r="H159" s="7"/>
      <c r="I159" s="7"/>
      <c r="J159" s="7">
        <f>_xll.VADesc(J160,"Max")</f>
        <v>42.5</v>
      </c>
      <c r="K159" s="7">
        <f>_xll.VADesc(K160,"Max")</f>
        <v>175</v>
      </c>
      <c r="L159" s="7">
        <f>_xll.VADesc(L160,"Max")</f>
        <v>110</v>
      </c>
      <c r="M159" s="7">
        <f>_xll.VADesc(M160,"Max")</f>
        <v>110</v>
      </c>
    </row>
    <row r="160" spans="1:15" s="8" customFormat="1">
      <c r="A160" s="9" t="s">
        <v>2</v>
      </c>
      <c r="B160" s="9"/>
      <c r="C160" s="30">
        <f>_xll.VAData($A$6,C$4,$A$157,"consensus.vaactuals")</f>
        <v>30</v>
      </c>
      <c r="D160" s="30">
        <f>_xll.VAData($A$6,D$4,$A$157,"consensus.vaactuals")</f>
        <v>30</v>
      </c>
      <c r="E160" s="30">
        <f>_xll.VAData($A$6,E$4,$A$157,"consensus.vaactuals")</f>
        <v>30</v>
      </c>
      <c r="F160" s="30">
        <f>_xll.VAData($A$6,F$4,$A$157,"consensus.vaactuals")</f>
        <v>30</v>
      </c>
      <c r="G160" s="30">
        <f>_xll.VAData($A$6,G$4,$A$157,"consensus.vaactuals")</f>
        <v>120</v>
      </c>
      <c r="H160" s="30">
        <f>_xll.VAData($A$6,H$4,$A$157,"consensus.vaactuals")</f>
        <v>40</v>
      </c>
      <c r="I160" s="30">
        <f>_xll.VAData($A$6,I$4,$A$157,"consensus.vaactuals")</f>
        <v>60</v>
      </c>
      <c r="J160" s="30">
        <f>_xll.VAData($A$6,J$4,$A$157,"consensus.vaactuals")</f>
        <v>24.354166666666668</v>
      </c>
      <c r="K160" s="30">
        <f>_xll.VAData($A$6,K$4,$A$157,"consensus.vaactuals")</f>
        <v>106.35714285714286</v>
      </c>
      <c r="L160" s="30">
        <f>_xll.VAData($A$6,L$4,$A$157,"consensus.vaactuals")</f>
        <v>85.089166666666671</v>
      </c>
      <c r="M160" s="30">
        <f>_xll.VAData($A$6,M$4,$A$157,"consensus.vaactuals")</f>
        <v>71.106725000000012</v>
      </c>
    </row>
    <row r="161" spans="1:13" s="6" customFormat="1">
      <c r="A161" s="7" t="s">
        <v>3</v>
      </c>
      <c r="B161" s="7"/>
      <c r="C161" s="7"/>
      <c r="D161" s="7"/>
      <c r="E161" s="7"/>
      <c r="F161" s="7"/>
      <c r="G161" s="7"/>
      <c r="H161" s="7"/>
      <c r="I161" s="7"/>
      <c r="J161" s="7">
        <f>_xll.VADesc(J160,"Median")</f>
        <v>26.8125</v>
      </c>
      <c r="K161" s="7">
        <f>_xll.VADesc(K160,"Median")</f>
        <v>100</v>
      </c>
      <c r="L161" s="7">
        <f>_xll.VADesc(L160,"Median")</f>
        <v>85.5</v>
      </c>
      <c r="M161" s="7">
        <f>_xll.VADesc(M160,"Median")</f>
        <v>78.099999999999994</v>
      </c>
    </row>
    <row r="162" spans="1:13" s="6" customFormat="1">
      <c r="A162" s="7" t="s">
        <v>4</v>
      </c>
      <c r="B162" s="7"/>
      <c r="C162" s="7"/>
      <c r="D162" s="7"/>
      <c r="E162" s="7"/>
      <c r="F162" s="7"/>
      <c r="G162" s="7"/>
      <c r="H162" s="7"/>
      <c r="I162" s="7"/>
      <c r="J162" s="7">
        <f>_xll.VADesc(J160,"Min")</f>
        <v>10</v>
      </c>
      <c r="K162" s="7">
        <f>_xll.VADesc(K160,"Min")</f>
        <v>35</v>
      </c>
      <c r="L162" s="7">
        <f>_xll.VADesc(L160,"Min")</f>
        <v>59.534999999999997</v>
      </c>
      <c r="M162" s="7">
        <f>_xll.VADesc(M160,"Min")</f>
        <v>20.440349999999999</v>
      </c>
    </row>
    <row r="163" spans="1:13" s="37" customFormat="1">
      <c r="A163" s="38"/>
      <c r="B163" s="38"/>
      <c r="C163" s="38"/>
      <c r="D163" s="38"/>
      <c r="E163" s="38"/>
      <c r="F163" s="38"/>
      <c r="G163" s="38"/>
      <c r="H163" s="38"/>
      <c r="I163" s="38"/>
      <c r="J163" s="38"/>
      <c r="K163" s="38"/>
      <c r="L163" s="38"/>
      <c r="M163" s="38"/>
    </row>
    <row r="164" spans="1:13" s="6" customFormat="1" ht="25.9" customHeight="1">
      <c r="A164" s="52">
        <v>1</v>
      </c>
      <c r="B164" s="66" t="s">
        <v>47</v>
      </c>
      <c r="C164" s="66"/>
      <c r="D164" s="66"/>
      <c r="E164" s="66"/>
      <c r="F164" s="66"/>
      <c r="G164" s="66"/>
      <c r="H164" s="66"/>
      <c r="I164" s="66"/>
      <c r="J164" s="66"/>
      <c r="K164" s="66"/>
      <c r="L164" s="66"/>
      <c r="M164" s="66"/>
    </row>
    <row r="165" spans="1:13" s="6" customFormat="1" ht="35.25" customHeight="1">
      <c r="A165" s="52">
        <v>2</v>
      </c>
      <c r="B165" s="67" t="s">
        <v>39</v>
      </c>
      <c r="C165" s="67"/>
      <c r="D165" s="67"/>
      <c r="E165" s="67"/>
      <c r="F165" s="67"/>
      <c r="G165" s="67"/>
      <c r="H165" s="67"/>
      <c r="I165" s="67"/>
      <c r="J165" s="67"/>
      <c r="K165" s="67"/>
      <c r="L165" s="67"/>
      <c r="M165" s="67"/>
    </row>
    <row r="166" spans="1:13" s="6" customFormat="1" ht="30.75" customHeight="1">
      <c r="A166" s="52">
        <v>3</v>
      </c>
      <c r="B166" s="67" t="s">
        <v>53</v>
      </c>
      <c r="C166" s="67"/>
      <c r="D166" s="67"/>
      <c r="E166" s="67"/>
      <c r="F166" s="67"/>
      <c r="G166" s="67"/>
      <c r="H166" s="67"/>
      <c r="I166" s="67"/>
      <c r="J166" s="67"/>
      <c r="K166" s="67"/>
      <c r="L166" s="67"/>
      <c r="M166" s="67"/>
    </row>
    <row r="167" spans="1:13" ht="21.75" customHeight="1">
      <c r="B167" s="59"/>
      <c r="C167" s="59"/>
      <c r="D167" s="59"/>
      <c r="E167" s="59"/>
      <c r="F167" s="59"/>
      <c r="G167" s="59"/>
      <c r="H167" s="59"/>
      <c r="I167" s="59"/>
      <c r="J167" s="59"/>
      <c r="K167" s="59"/>
      <c r="L167" s="59"/>
      <c r="M167" s="59"/>
    </row>
    <row r="168" spans="1:13" s="3" customFormat="1" ht="36.75" customHeight="1">
      <c r="A168" s="17"/>
      <c r="B168" s="59"/>
      <c r="C168" s="59"/>
      <c r="D168" s="59"/>
      <c r="E168" s="59"/>
      <c r="F168" s="59"/>
      <c r="G168" s="59"/>
      <c r="H168" s="59"/>
      <c r="I168" s="59"/>
      <c r="J168" s="59"/>
      <c r="K168" s="59"/>
      <c r="L168" s="59"/>
      <c r="M168" s="59"/>
    </row>
    <row r="169" spans="1:13" ht="20.25">
      <c r="B169" s="53" t="s">
        <v>41</v>
      </c>
    </row>
    <row r="170" spans="1:13" ht="108.75" customHeight="1">
      <c r="B170" s="65" t="s">
        <v>38</v>
      </c>
      <c r="C170" s="65"/>
      <c r="D170" s="65"/>
      <c r="E170" s="65"/>
      <c r="F170" s="65"/>
      <c r="G170" s="65"/>
      <c r="H170" s="65"/>
      <c r="I170" s="65"/>
      <c r="J170" s="65"/>
      <c r="K170" s="65"/>
      <c r="L170" s="65"/>
      <c r="M170" s="65"/>
    </row>
  </sheetData>
  <mergeCells count="5">
    <mergeCell ref="A2:L2"/>
    <mergeCell ref="B170:M170"/>
    <mergeCell ref="B164:M164"/>
    <mergeCell ref="B165:M165"/>
    <mergeCell ref="B166:M166"/>
  </mergeCells>
  <conditionalFormatting sqref="A1:B6">
    <cfRule type="expression" dxfId="0" priority="2"/>
  </conditionalFormatting>
  <pageMargins left="0.70866141732283472" right="0.70866141732283472" top="0.78740157480314965" bottom="0.78740157480314965" header="0.31496062992125984" footer="0.31496062992125984"/>
  <pageSetup paperSize="9" scale="49" fitToHeight="0" orientation="landscape" r:id="rId1"/>
  <rowBreaks count="2" manualBreakCount="2">
    <brk id="60" max="12" man="1"/>
    <brk id="133" max="12" man="1"/>
  </rowBreaks>
  <ignoredErrors>
    <ignoredError sqref="J64 J28"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Consensus Summary</vt:lpstr>
      <vt:lpstr>'Consensus Summary'!Druckbereich</vt:lpstr>
      <vt:lpstr>'Consensus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Gramkow</dc:creator>
  <cp:lastModifiedBy>Dominic Großmann</cp:lastModifiedBy>
  <cp:lastPrinted>2023-11-08T16:42:40Z</cp:lastPrinted>
  <dcterms:created xsi:type="dcterms:W3CDTF">2019-04-30T15:19:46Z</dcterms:created>
  <dcterms:modified xsi:type="dcterms:W3CDTF">2023-11-09T11:08:17Z</dcterms:modified>
</cp:coreProperties>
</file>